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G:\Programs\Affordable Housing Program\AHP DISBURSEMENTS\Disbursement Budget Forms for Public Use\2025\"/>
    </mc:Choice>
  </mc:AlternateContent>
  <xr:revisionPtr revIDLastSave="0" documentId="13_ncr:1_{EFC47BB3-1BDC-463D-A9E7-4B356FDA613C}" xr6:coauthVersionLast="47" xr6:coauthVersionMax="47" xr10:uidLastSave="{00000000-0000-0000-0000-000000000000}"/>
  <workbookProtection workbookAlgorithmName="SHA-512" workbookHashValue="wKRboxRuwQwyYwcKSB0LBC8hEHUgRNzmCEM2T0RrvsID5+B0BEW9IMpD2NxuPZdistFgv2V5/oAS3TvgpEjGyg==" workbookSaltValue="67VzSCWz2P991xiCTHI3RA==" workbookSpinCount="100000" lockStructure="1"/>
  <bookViews>
    <workbookView xWindow="28680" yWindow="-120" windowWidth="29040" windowHeight="17640" tabRatio="838" activeTab="1" xr2:uid="{00000000-000D-0000-FFFF-FFFF00000000}"/>
  </bookViews>
  <sheets>
    <sheet name="Instructions" sheetId="4" r:id="rId1"/>
    <sheet name="Input-DevelopmentBudget" sheetId="6" r:id="rId2"/>
    <sheet name="Output-DevelopmentBudget" sheetId="1" r:id="rId3"/>
    <sheet name="DropDownTable" sheetId="3" state="hidden" r:id="rId4"/>
    <sheet name="Formula Data" sheetId="7" state="hidden" r:id="rId5"/>
    <sheet name="ChangeControls" sheetId="5" state="hidden"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AccessRiskAssessment">[1]Assessments_Access!$L$100:$IV$179</definedName>
    <definedName name="ApparityWorkArea_Col_0" hidden="1">[2]Sheet1!$A$1:$A$1</definedName>
    <definedName name="ApparityWorkArea_Col_1" hidden="1">[3]Sheet2!$A$1:$A$1</definedName>
    <definedName name="ApparityWorkArea_Col_2" hidden="1">[4]Sheet3!$A$1:$A$1</definedName>
    <definedName name="ApparityWorkArea_Col_3" hidden="1">[5]Sheet4!$A$1:$A$1</definedName>
    <definedName name="ApparityWorkArea_Col_4" hidden="1">[6]Sheet5!$A$1:$A$1</definedName>
    <definedName name="ApparityWorkArea_Col_5" hidden="1">[7]Sheet6!$A$1:$A$1</definedName>
    <definedName name="ApparityWorkArea_Col_6" hidden="1">[8]Sheet7!$A$1:$A$1</definedName>
    <definedName name="ApparityWorkArea_Row_0" hidden="1">[2]Sheet1!$A$1:$A$1</definedName>
    <definedName name="ApparityWorkArea_Row_1" hidden="1">[3]Sheet2!$A$1:$A$1</definedName>
    <definedName name="ApparityWorkArea_Row_2" hidden="1">[4]Sheet3!$A$1:$A$1</definedName>
    <definedName name="ApparityWorkArea_Row_3" hidden="1">[5]Sheet4!$A$1:$A$1</definedName>
    <definedName name="ApparityWorkArea_Row_4" hidden="1">[6]Sheet5!$A$1:$A$1</definedName>
    <definedName name="ApparityWorkArea_Row_5" hidden="1">[7]Sheet6!$A$1:$A$1</definedName>
    <definedName name="ApparityWorkArea_Row_6" hidden="1">[8]Sheet7!$A$1:$A$1</definedName>
    <definedName name="EndDt1">'Formula Data'!$C$3</definedName>
    <definedName name="EndDt10">'Formula Data'!$C$12</definedName>
    <definedName name="EndDt11">'Formula Data'!$C$13</definedName>
    <definedName name="EndDt12">'Formula Data'!$C$14</definedName>
    <definedName name="EndDt13">'Formula Data'!$C$15</definedName>
    <definedName name="EndDt14">'Formula Data'!$C$16</definedName>
    <definedName name="EndDt15">'Formula Data'!$C$17</definedName>
    <definedName name="EndDt16">'Formula Data'!$C$18</definedName>
    <definedName name="EndDt17">'Formula Data'!$C$19</definedName>
    <definedName name="EndDt18">'Formula Data'!$C$20</definedName>
    <definedName name="EndDt19">'Formula Data'!$C$21</definedName>
    <definedName name="EndDt2">'Formula Data'!$C$4</definedName>
    <definedName name="EndDt3">'Formula Data'!$C$5</definedName>
    <definedName name="EndDt4">'Formula Data'!$C$6</definedName>
    <definedName name="EndDt5">'Formula Data'!$C$7</definedName>
    <definedName name="EndDt6">'Formula Data'!$C$8</definedName>
    <definedName name="EndDt7">'Formula Data'!$C$9</definedName>
    <definedName name="EndDt8">'Formula Data'!$C$10</definedName>
    <definedName name="EndDt9">'Formula Data'!$C$11</definedName>
    <definedName name="ExcelRiskAssessment">[1]Assessments_Excel!$L$111:$IV$201</definedName>
    <definedName name="FileRole">[1]Variables!$C$13:$E$13</definedName>
    <definedName name="INVENTORYLISTING">[1]Inv_List!$A$17:$W$65536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oHigh">[1]Variables!$C$8:$E$8</definedName>
    <definedName name="LoHighNA">[1]Variables!$C$7:$F$7</definedName>
    <definedName name="MarketRateTbl">'Formula Data'!$A$2:$D$21</definedName>
    <definedName name="OLE_LINK5" localSheetId="2">'Output-DevelopmentBudget'!$F$75</definedName>
    <definedName name="OLE_LINK9" localSheetId="2">'Output-DevelopmentBudget'!$E$87</definedName>
    <definedName name="_xlnm.Print_Area" localSheetId="1">'Input-DevelopmentBudget'!$A$1:$I$87</definedName>
    <definedName name="_xlnm.Print_Area" localSheetId="2">'Output-DevelopmentBudget'!$A$1:$H$93</definedName>
    <definedName name="RateRange1">'Formula Data'!$D$3</definedName>
    <definedName name="RateRange10">'Formula Data'!$D$12</definedName>
    <definedName name="RateRange11">'Formula Data'!$D$13</definedName>
    <definedName name="RateRange12">'Formula Data'!$D$14</definedName>
    <definedName name="RateRange13">'Formula Data'!$D$15</definedName>
    <definedName name="RateRange14">'Formula Data'!$D$16</definedName>
    <definedName name="RateRange15">'Formula Data'!$D$17</definedName>
    <definedName name="RateRange16">'Formula Data'!$D$18</definedName>
    <definedName name="RateRange18">'Formula Data'!$D$20</definedName>
    <definedName name="RateRange2">'Formula Data'!$D$4</definedName>
    <definedName name="RateRange3">'Formula Data'!$D$5</definedName>
    <definedName name="RateRange4">'Formula Data'!$D$6</definedName>
    <definedName name="RateRange5">'Formula Data'!$D$7</definedName>
    <definedName name="RateRange6">'Formula Data'!$D$8</definedName>
    <definedName name="RateRange7">'Formula Data'!$D$9</definedName>
    <definedName name="RateRange8">'Formula Data'!$D$10</definedName>
    <definedName name="RateRange9">'Formula Data'!$D1048573</definedName>
    <definedName name="Scale">[1]Variables!$C$11:$L$11</definedName>
    <definedName name="SDLPStatus">[1]Variables!$C$14:$F$14</definedName>
    <definedName name="StartDt1">'Formula Data'!$B$3</definedName>
    <definedName name="StartDt10">'Formula Data'!$B$12</definedName>
    <definedName name="StartDt11">'Formula Data'!$B$13</definedName>
    <definedName name="StartDt12">'Formula Data'!$B$14</definedName>
    <definedName name="StartDt13">'Formula Data'!$B$15</definedName>
    <definedName name="StartDt14">'Formula Data'!$B$16</definedName>
    <definedName name="StartDt15">'Formula Data'!$B$17</definedName>
    <definedName name="StartDt16">'Formula Data'!$B$18</definedName>
    <definedName name="StartDt17">'Formula Data'!$B$19</definedName>
    <definedName name="StartDt18">'Formula Data'!$B$20</definedName>
    <definedName name="StartDt19">'Formula Data'!$B$21</definedName>
    <definedName name="StartDt2">'Formula Data'!$B$4</definedName>
    <definedName name="StartDt3">'Formula Data'!$B$5</definedName>
    <definedName name="StartDt4">'Formula Data'!$B$6</definedName>
    <definedName name="StartDt5">'Formula Data'!$B$7</definedName>
    <definedName name="StartDt6">'Formula Data'!$B$8</definedName>
    <definedName name="StartDt7">'Formula Data'!$B$9</definedName>
    <definedName name="StartDt8">'Formula Data'!$B$10</definedName>
    <definedName name="StartDt9">'Formula Data'!$B$11</definedName>
    <definedName name="Users">[1]Variables!$C$12:$D$12</definedName>
    <definedName name="YesNo">[1]Variables!$C$10:$D$10</definedName>
    <definedName name="YesNoNA">[1]Variables!$C$9:$E$9</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7" l="1"/>
  <c r="H8" i="1"/>
  <c r="E11" i="1" l="1"/>
  <c r="C11" i="1"/>
  <c r="F9" i="1"/>
  <c r="E9" i="1"/>
  <c r="D9" i="1"/>
  <c r="C9" i="1"/>
  <c r="B9" i="1"/>
  <c r="A11" i="1"/>
  <c r="A9" i="1"/>
  <c r="E16" i="1" l="1"/>
  <c r="E17" i="1"/>
  <c r="E18" i="1"/>
  <c r="E19" i="1"/>
  <c r="E20" i="1"/>
  <c r="E21" i="1"/>
  <c r="E22" i="1"/>
  <c r="E15" i="1"/>
  <c r="F32" i="1" l="1"/>
  <c r="F42" i="1"/>
  <c r="G11" i="6" l="1"/>
  <c r="F11" i="1" s="1"/>
  <c r="F12" i="7" l="1"/>
  <c r="F84" i="1" l="1"/>
  <c r="F53" i="1"/>
  <c r="H6" i="1"/>
  <c r="H4" i="1"/>
  <c r="H2" i="1"/>
  <c r="B6" i="1"/>
  <c r="B4" i="1"/>
  <c r="B2" i="1"/>
  <c r="A19" i="1"/>
  <c r="A20" i="1"/>
  <c r="A21" i="1"/>
  <c r="A22" i="1"/>
  <c r="B11" i="6" l="1"/>
  <c r="G22" i="1"/>
  <c r="G21" i="1"/>
  <c r="G20" i="1"/>
  <c r="G19" i="1"/>
  <c r="G18" i="1"/>
  <c r="G17" i="1"/>
  <c r="G16" i="1"/>
  <c r="G15" i="1"/>
  <c r="C15" i="1"/>
  <c r="E11" i="6" l="1"/>
  <c r="B11" i="1"/>
  <c r="C17" i="1"/>
  <c r="C16" i="6" l="1"/>
  <c r="C16" i="1" s="1"/>
  <c r="D11"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36" i="1"/>
  <c r="C37" i="1"/>
  <c r="C38" i="1"/>
  <c r="C39" i="1"/>
  <c r="C40" i="1"/>
  <c r="C41" i="1"/>
  <c r="C42" i="1"/>
  <c r="C43" i="1"/>
  <c r="C44" i="1"/>
  <c r="C45" i="1"/>
  <c r="C46" i="1"/>
  <c r="C47" i="1"/>
  <c r="C48" i="1"/>
  <c r="C49" i="1"/>
  <c r="C50" i="1"/>
  <c r="C51" i="1"/>
  <c r="C52" i="1"/>
  <c r="C53" i="1"/>
  <c r="C54" i="1"/>
  <c r="C35" i="1"/>
  <c r="C32" i="1"/>
  <c r="C31" i="1"/>
  <c r="C30" i="1"/>
  <c r="C29" i="1"/>
  <c r="C28" i="1"/>
  <c r="C27" i="1"/>
  <c r="C18" i="1"/>
  <c r="C19" i="1"/>
  <c r="C20" i="1"/>
  <c r="C21" i="1"/>
  <c r="C22" i="1"/>
  <c r="C23" i="1" l="1"/>
  <c r="C85" i="1"/>
  <c r="C55" i="1"/>
  <c r="E51" i="1" s="1"/>
  <c r="F51" i="1" s="1"/>
  <c r="I3" i="3" l="1"/>
  <c r="P3" i="3" l="1"/>
  <c r="L3" i="3"/>
  <c r="J11" i="3" s="1"/>
  <c r="P11" i="3" s="1"/>
  <c r="M3" i="3"/>
  <c r="O3" i="3"/>
  <c r="K3" i="3"/>
  <c r="Q3" i="3"/>
  <c r="N3" i="3"/>
  <c r="J3" i="3"/>
  <c r="J13" i="3" l="1"/>
  <c r="O13" i="3" s="1"/>
  <c r="M4" i="3"/>
  <c r="J12" i="3" s="1"/>
  <c r="P12" i="3" s="1"/>
  <c r="L11" i="3"/>
  <c r="J4" i="3"/>
  <c r="J10" i="3" s="1"/>
  <c r="P4" i="3"/>
  <c r="J14" i="3" s="1"/>
  <c r="J9" i="3"/>
  <c r="J7" i="3"/>
  <c r="J8" i="3"/>
  <c r="P8" i="3" s="1"/>
  <c r="N11" i="3"/>
  <c r="O11" i="3"/>
  <c r="K11" i="3"/>
  <c r="M11" i="3"/>
  <c r="L9" i="3" l="1"/>
  <c r="P9" i="3"/>
  <c r="L10" i="3"/>
  <c r="P10" i="3"/>
  <c r="L14" i="3"/>
  <c r="P14" i="3"/>
  <c r="L7" i="3"/>
  <c r="P7" i="3"/>
  <c r="L13" i="3"/>
  <c r="P13" i="3"/>
  <c r="N13" i="3"/>
  <c r="M13" i="3"/>
  <c r="K13" i="3"/>
  <c r="K12" i="3"/>
  <c r="M12" i="3"/>
  <c r="L12" i="3"/>
  <c r="N12" i="3"/>
  <c r="O12" i="3"/>
  <c r="K7" i="3"/>
  <c r="N7" i="3"/>
  <c r="O7" i="3"/>
  <c r="M7" i="3"/>
  <c r="O9" i="3"/>
  <c r="M9" i="3"/>
  <c r="K9" i="3"/>
  <c r="N9" i="3"/>
  <c r="M14" i="3"/>
  <c r="O14" i="3"/>
  <c r="N14" i="3"/>
  <c r="K14" i="3"/>
  <c r="M10" i="3"/>
  <c r="O10" i="3"/>
  <c r="N10" i="3"/>
  <c r="K10" i="3"/>
  <c r="O8" i="3"/>
  <c r="K8" i="3"/>
  <c r="N8" i="3"/>
  <c r="M8" i="3"/>
  <c r="L8" i="3"/>
  <c r="A15" i="1"/>
  <c r="A16" i="1"/>
  <c r="C33" i="1" l="1"/>
  <c r="C86" i="1" s="1"/>
  <c r="E87" i="1" l="1"/>
  <c r="E88" i="1"/>
  <c r="E75" i="1"/>
  <c r="F75" i="1" s="1"/>
  <c r="E8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Woolard, Crystal L.</author>
    <author>Board, Jamie M</author>
  </authors>
  <commentList>
    <comment ref="B2" authorId="0" shapeId="0" xr:uid="{00000000-0006-0000-0100-000001000000}">
      <text>
        <r>
          <rPr>
            <sz val="10"/>
            <color indexed="81"/>
            <rFont val="Times New Roman"/>
            <family val="1"/>
          </rPr>
          <t>Enter the project number in the following format "YYYY##-####" where "Y" is the year. If there are multiple project numbers, enter the numbers in the following format: YYYY##-####/####/####.</t>
        </r>
      </text>
    </comment>
    <comment ref="G2" authorId="1" shapeId="0" xr:uid="{00000000-0006-0000-0100-000002000000}">
      <text>
        <r>
          <rPr>
            <sz val="11"/>
            <color indexed="81"/>
            <rFont val="Times New Roman"/>
            <family val="1"/>
          </rPr>
          <t xml:space="preserve">Provide anticipated amounts the household will pay monthly in real estate taxes, homeowner's insurance, homeowners association dues, lot rent, leasehold payments, mortgage insurance premiums, and any other predetermined housing expenses, including all payment amounts that would ordinarily be included in an escrow account. </t>
        </r>
        <r>
          <rPr>
            <b/>
            <sz val="11"/>
            <color indexed="81"/>
            <rFont val="Times New Roman"/>
            <family val="1"/>
          </rPr>
          <t>Do not include utilities in this amount</t>
        </r>
        <r>
          <rPr>
            <sz val="11"/>
            <color indexed="81"/>
            <rFont val="Times New Roman"/>
            <family val="1"/>
          </rPr>
          <t>.</t>
        </r>
        <r>
          <rPr>
            <sz val="9"/>
            <color indexed="81"/>
            <rFont val="Tahoma"/>
            <family val="2"/>
          </rPr>
          <t xml:space="preserve">
</t>
        </r>
      </text>
    </comment>
    <comment ref="B4" authorId="0" shapeId="0" xr:uid="{00000000-0006-0000-0100-000003000000}">
      <text>
        <r>
          <rPr>
            <sz val="10"/>
            <color indexed="81"/>
            <rFont val="Times New Roman"/>
            <family val="1"/>
          </rPr>
          <t>Enter the homebuyer name as first name, middle initial (if applicable), and last name. If there is more than one homebuyer, include an "&amp;" between the two names.</t>
        </r>
      </text>
    </comment>
    <comment ref="G4" authorId="1" shapeId="0" xr:uid="{00000000-0006-0000-0100-000004000000}">
      <text>
        <r>
          <rPr>
            <sz val="11"/>
            <color indexed="81"/>
            <rFont val="Times New Roman"/>
            <family val="1"/>
          </rPr>
          <t xml:space="preserve">Enter the total square footage of the unit.
</t>
        </r>
      </text>
    </comment>
    <comment ref="B6" authorId="0" shapeId="0" xr:uid="{00000000-0006-0000-0100-000005000000}">
      <text>
        <r>
          <rPr>
            <sz val="10"/>
            <color indexed="81"/>
            <rFont val="Times New Roman"/>
            <family val="1"/>
          </rPr>
          <t>Enter the address (i.e. address, city, state, zip code) for the closed property.</t>
        </r>
      </text>
    </comment>
    <comment ref="G6" authorId="1" shapeId="0" xr:uid="{00000000-0006-0000-0100-000006000000}">
      <text>
        <r>
          <rPr>
            <sz val="11"/>
            <color indexed="81"/>
            <rFont val="Times New Roman"/>
            <family val="1"/>
          </rPr>
          <t>Enter the Closing Date from the Note/Mortgage</t>
        </r>
        <r>
          <rPr>
            <sz val="9"/>
            <color indexed="81"/>
            <rFont val="Tahoma"/>
            <family val="2"/>
          </rPr>
          <t xml:space="preserve">
</t>
        </r>
      </text>
    </comment>
    <comment ref="B10" authorId="1" shapeId="0" xr:uid="{00000000-0006-0000-0100-000007000000}">
      <text>
        <r>
          <rPr>
            <sz val="11"/>
            <color indexed="81"/>
            <rFont val="Times New Roman"/>
            <family val="1"/>
          </rPr>
          <t>Enter the mortgage rate for the repayable loan to Habitat.</t>
        </r>
        <r>
          <rPr>
            <sz val="9"/>
            <color indexed="81"/>
            <rFont val="Tahoma"/>
            <family val="2"/>
          </rPr>
          <t xml:space="preserve">
</t>
        </r>
      </text>
    </comment>
    <comment ref="E10" authorId="1" shapeId="0" xr:uid="{00000000-0006-0000-0100-000008000000}">
      <text>
        <r>
          <rPr>
            <sz val="11"/>
            <color indexed="81"/>
            <rFont val="Times New Roman"/>
            <family val="1"/>
          </rPr>
          <t>Enter the mortgage term in months for the repayable loan to Habitat.</t>
        </r>
      </text>
    </comment>
    <comment ref="G10" authorId="1" shapeId="0" xr:uid="{00000000-0006-0000-0100-000009000000}">
      <text>
        <r>
          <rPr>
            <sz val="11"/>
            <color indexed="81"/>
            <rFont val="Times New Roman"/>
            <family val="1"/>
          </rPr>
          <t xml:space="preserve">Enter the Habitat Note/Mortgage amount for all loans repayable to Habitat. Forgivable loans should not be shown here. The Net Present Value of Below Market Rate Mortgage will calculate from this and this is the Value of Habitat's Mortgage as a funding source. 
If the repayable mortgage amount is over $250,000 provide an explanation of why the mortgage amount is so high. </t>
        </r>
      </text>
    </comment>
    <comment ref="C15" authorId="0" shapeId="0" xr:uid="{00000000-0006-0000-0100-00000A000000}">
      <text>
        <r>
          <rPr>
            <sz val="10"/>
            <color indexed="81"/>
            <rFont val="Times New Roman"/>
            <family val="1"/>
          </rPr>
          <t xml:space="preserve">This amount must match the Amount Requested on the AHP Habitat Disbursement Request form submitted for the homebuyer. Note: The total AHP amount awarded for the project should generally be divided evenly among all project units. </t>
        </r>
      </text>
    </comment>
    <comment ref="G15" authorId="1" shapeId="0" xr:uid="{00000000-0006-0000-0100-00000B000000}">
      <text>
        <r>
          <rPr>
            <sz val="11"/>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r>
          <rPr>
            <sz val="9"/>
            <color indexed="81"/>
            <rFont val="Tahoma"/>
            <family val="2"/>
          </rPr>
          <t xml:space="preserve">
</t>
        </r>
      </text>
    </comment>
    <comment ref="G16" authorId="1" shapeId="0" xr:uid="{00000000-0006-0000-0100-00000C000000}">
      <text>
        <r>
          <rPr>
            <sz val="11"/>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r>
          <rPr>
            <sz val="9"/>
            <color indexed="81"/>
            <rFont val="Tahoma"/>
            <family val="2"/>
          </rPr>
          <t xml:space="preserve">
</t>
        </r>
      </text>
    </comment>
    <comment ref="G17" authorId="1" shapeId="0" xr:uid="{00000000-0006-0000-0100-00000D000000}">
      <text>
        <r>
          <rPr>
            <sz val="11"/>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r>
          <rPr>
            <sz val="9"/>
            <color indexed="81"/>
            <rFont val="Tahoma"/>
            <family val="2"/>
          </rPr>
          <t xml:space="preserve">
</t>
        </r>
      </text>
    </comment>
    <comment ref="G18" authorId="1" shapeId="0" xr:uid="{00000000-0006-0000-0100-00000E000000}">
      <text>
        <r>
          <rPr>
            <sz val="11"/>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r>
          <rPr>
            <sz val="9"/>
            <color indexed="81"/>
            <rFont val="Tahoma"/>
            <family val="2"/>
          </rPr>
          <t xml:space="preserve">
</t>
        </r>
      </text>
    </comment>
    <comment ref="G19" authorId="1" shapeId="0" xr:uid="{00000000-0006-0000-0100-00000F000000}">
      <text>
        <r>
          <rPr>
            <sz val="11"/>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r>
          <rPr>
            <sz val="9"/>
            <color indexed="81"/>
            <rFont val="Tahoma"/>
            <family val="2"/>
          </rPr>
          <t xml:space="preserve">
</t>
        </r>
      </text>
    </comment>
    <comment ref="G20" authorId="1" shapeId="0" xr:uid="{00000000-0006-0000-0100-000010000000}">
      <text>
        <r>
          <rPr>
            <sz val="11"/>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r>
          <rPr>
            <sz val="9"/>
            <color indexed="81"/>
            <rFont val="Tahoma"/>
            <family val="2"/>
          </rPr>
          <t xml:space="preserve">
</t>
        </r>
      </text>
    </comment>
    <comment ref="G21" authorId="1" shapeId="0" xr:uid="{00000000-0006-0000-0100-000011000000}">
      <text>
        <r>
          <rPr>
            <sz val="11"/>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r>
          <rPr>
            <sz val="9"/>
            <color indexed="81"/>
            <rFont val="Tahoma"/>
            <family val="2"/>
          </rPr>
          <t xml:space="preserve">
</t>
        </r>
      </text>
    </comment>
    <comment ref="G22" authorId="1" shapeId="0" xr:uid="{00000000-0006-0000-0100-000012000000}">
      <text>
        <r>
          <rPr>
            <sz val="11"/>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r>
          <rPr>
            <sz val="9"/>
            <color indexed="81"/>
            <rFont val="Tahoma"/>
            <family val="2"/>
          </rPr>
          <t xml:space="preserve">
</t>
        </r>
      </text>
    </comment>
    <comment ref="C27" authorId="0" shapeId="0" xr:uid="{00000000-0006-0000-0100-000013000000}">
      <text>
        <r>
          <rPr>
            <sz val="10"/>
            <color indexed="81"/>
            <rFont val="Times New Roman"/>
            <family val="1"/>
          </rPr>
          <t>If the land was purchased (not donated) or purchased at a below market value, enter the price paid by the Sponsor as submitted and verified with a warranty deed, HUD-1 Settlement Statement, or Purchase Contract.
Also, submit a Property Value Assessment (PVA) or Appraisal dated within six months of the acquisition by the sponsor to verify the reasonableness of the acquisition cost.
Note: The FHLB must be able to reference the address or legal description on all documentation to the borrower's deed.
Do not enter an amount in the Donated Land Value category, if an amount is entered here.</t>
        </r>
      </text>
    </comment>
    <comment ref="C29" authorId="0" shapeId="0" xr:uid="{00000000-0006-0000-0100-000014000000}">
      <text>
        <r>
          <rPr>
            <sz val="10"/>
            <color indexed="81"/>
            <rFont val="Times New Roman"/>
            <family val="1"/>
          </rPr>
          <t>If the land was donated (not purchased), enter the value from the Property Value Assessment (PVA) or the appraisal dated within six months of the Sponsor’s acquisition and submit these documents with the disbursement package.
Also, submit a warranty deed, purchase contract, or letter from the grantor indicating that the land is donated.
Note: FHLB must be able to reference the address or legal description on all documentation to the borrower's deed.
Do not enter an amount in the Paid Land Cost category, if an amount is entered here.</t>
        </r>
      </text>
    </comment>
    <comment ref="C43" authorId="1" shapeId="0" xr:uid="{00000000-0006-0000-0100-000015000000}">
      <text>
        <r>
          <rPr>
            <sz val="10"/>
            <color indexed="81"/>
            <rFont val="Times New Roman"/>
            <family val="1"/>
          </rPr>
          <t>If the Sponsor is not the contractor, include the total of the construction contract plus change orders MINUS General Requirements, Construction Management/Overhead, and Contractors Profit in this line item. The General Requirements, Construction Management/Overhead, and Contractors Profit should be broken out to their respective line items. 
If the Sponsor is the contractor, breakout construction costs on the appropritate line item. 
Any costs that do not fit into any of the other specified line items should be included in the 'Construction/Rehab Hard Costs' line.</t>
        </r>
      </text>
    </comment>
    <comment ref="C48" authorId="1" shapeId="0" xr:uid="{D4453CF0-9905-4431-96FD-20EFD17B701C}">
      <text>
        <r>
          <rPr>
            <sz val="10"/>
            <color indexed="81"/>
            <rFont val="Times New Roman"/>
            <family val="1"/>
          </rPr>
          <t>Enter the value of donated professional labor if donated value for professional labor was inlcuded as a source.
All donated land, materials, or professional labor/services must show an offsetting source of funds associated with the value of each donation entered as a cost.</t>
        </r>
        <r>
          <rPr>
            <sz val="9"/>
            <color indexed="81"/>
            <rFont val="Tahoma"/>
            <family val="2"/>
          </rPr>
          <t xml:space="preserve">
</t>
        </r>
      </text>
    </comment>
    <comment ref="C49" authorId="1" shapeId="0" xr:uid="{B53DD2B9-69AD-4E20-8AF7-0B325639D5B5}">
      <text>
        <r>
          <rPr>
            <sz val="10"/>
            <color indexed="81"/>
            <rFont val="Times New Roman"/>
            <family val="1"/>
          </rPr>
          <t>Enter the value of donated materials if donated value for materials was inlcuded as a source.
All donated land, materials, or professional labor/services must show an offsetting source of funds associated with the value of each donation entered as a cost.</t>
        </r>
        <r>
          <rPr>
            <b/>
            <sz val="9"/>
            <color indexed="81"/>
            <rFont val="Tahoma"/>
            <family val="2"/>
          </rPr>
          <t xml:space="preserve">
</t>
        </r>
        <r>
          <rPr>
            <sz val="9"/>
            <color indexed="81"/>
            <rFont val="Tahoma"/>
            <family val="2"/>
          </rPr>
          <t xml:space="preserve">
</t>
        </r>
      </text>
    </comment>
    <comment ref="C50" authorId="0" shapeId="0" xr:uid="{00000000-0006-0000-0100-000016000000}">
      <text>
        <r>
          <rPr>
            <sz val="10"/>
            <color indexed="81"/>
            <rFont val="Times New Roman"/>
            <family val="1"/>
          </rPr>
          <t>Total Contractor Costs must not exceed 14% of total hard costs as calculated by adding construction management/overhead, contractor profit, and general requirements divided by the total hard costs net of these three items.</t>
        </r>
      </text>
    </comment>
    <comment ref="C51" authorId="0" shapeId="0" xr:uid="{00000000-0006-0000-0100-000017000000}">
      <text>
        <r>
          <rPr>
            <sz val="10"/>
            <color indexed="81"/>
            <rFont val="Times New Roman"/>
            <family val="1"/>
          </rPr>
          <t>Total Contractor Costs must not exceed 14% of total hard costs as calculated by adding construction management/overhead, contractor profit, and general requirements divided by the total hard costs net of these three items.</t>
        </r>
      </text>
    </comment>
    <comment ref="C52" authorId="0" shapeId="0" xr:uid="{00000000-0006-0000-0100-000018000000}">
      <text>
        <r>
          <rPr>
            <sz val="10"/>
            <color indexed="81"/>
            <rFont val="Times New Roman"/>
            <family val="1"/>
          </rPr>
          <t>Total Contractor Costs must not exceed 14% of total hard costs as calculated by adding construction management/overhead, contractor profit, and general requirements divided by the total hard costs net of these three items.</t>
        </r>
      </text>
    </comment>
    <comment ref="C75" authorId="0" shapeId="0" xr:uid="{00000000-0006-0000-0100-000019000000}">
      <text>
        <r>
          <rPr>
            <sz val="10"/>
            <color indexed="81"/>
            <rFont val="Times New Roman"/>
            <family val="1"/>
          </rPr>
          <t>The Developer Fee percentage must not exceed 15% of Total Project Costs net developer fee, consultant fees, administrative costs,Organizational overhead costs, application preparation fees and similar costs.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Woolard, Crystal L.</author>
  </authors>
  <commentList>
    <comment ref="B91" authorId="0" shapeId="0" xr:uid="{00000000-0006-0000-0200-000001000000}">
      <text>
        <r>
          <rPr>
            <sz val="10"/>
            <color indexed="81"/>
            <rFont val="Times New Roman"/>
            <family val="1"/>
          </rPr>
          <t>Print the Output worksheet. Sign in the space provided, print your name (Sponsor contact), and add the current date. Submit the signed and dated worksheet with the disbursement package. 
Disbursement requests will not be reviewed if this form is not included in the disbursement package.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Samples, David M</author>
  </authors>
  <commentList>
    <comment ref="J6" authorId="0" shapeId="0" xr:uid="{00000000-0006-0000-0300-000001000000}">
      <text>
        <r>
          <rPr>
            <b/>
            <sz val="9"/>
            <color indexed="81"/>
            <rFont val="Tahoma"/>
            <family val="2"/>
          </rPr>
          <t>Samples, David M:</t>
        </r>
        <r>
          <rPr>
            <sz val="9"/>
            <color indexed="81"/>
            <rFont val="Tahoma"/>
            <family val="2"/>
          </rPr>
          <t xml:space="preserve">
Per AHP Implementation Plan Affordable Definition: "The rent charged to a household for a unit that is to be reserved for occupancy by a household with an income at or below 80 percent of the median income for the county in which the unit lies is no greater than 30 percent of the income of a household of the maximum income and household size expected to occupy the unit per the commitment made in the AHP application assuming occupancy of 1.5 persons per bedroom or 1.0 person per unit without a separate bedroom (“Single-room occupancy” or “Bed”);"</t>
        </r>
      </text>
    </comment>
  </commentList>
</comments>
</file>

<file path=xl/sharedStrings.xml><?xml version="1.0" encoding="utf-8"?>
<sst xmlns="http://schemas.openxmlformats.org/spreadsheetml/2006/main" count="316" uniqueCount="186">
  <si>
    <t>Total Hard Costs</t>
  </si>
  <si>
    <t>Total Project Costs</t>
  </si>
  <si>
    <t>Total Funding Sources</t>
  </si>
  <si>
    <t>Total Acquisition Costs</t>
  </si>
  <si>
    <t>Hard Costs</t>
  </si>
  <si>
    <t>Soft Costs</t>
  </si>
  <si>
    <t>Soft Cost Contingency</t>
  </si>
  <si>
    <t>Project Number:</t>
  </si>
  <si>
    <t>Funding Source Name</t>
  </si>
  <si>
    <t>Paid Land Cost</t>
  </si>
  <si>
    <t>Paid Building Cost</t>
  </si>
  <si>
    <t>Donated Land Value</t>
  </si>
  <si>
    <t>Acquisition Closing Costs</t>
  </si>
  <si>
    <t>Other Acquisition Costs</t>
  </si>
  <si>
    <t>Demolition</t>
  </si>
  <si>
    <t>Site Utilities</t>
  </si>
  <si>
    <t>Drainage</t>
  </si>
  <si>
    <t>Donated Professional Labor Value</t>
  </si>
  <si>
    <t>Donated Materials Value</t>
  </si>
  <si>
    <t>General Requirements</t>
  </si>
  <si>
    <t>Engineering Fees</t>
  </si>
  <si>
    <t>Architecture Fees</t>
  </si>
  <si>
    <t>Market Study</t>
  </si>
  <si>
    <t>Inspection Fees</t>
  </si>
  <si>
    <t>Organizational Overhead</t>
  </si>
  <si>
    <t>Site Security</t>
  </si>
  <si>
    <t xml:space="preserve">Total Soft Costs </t>
  </si>
  <si>
    <t>Acquisition Costs</t>
  </si>
  <si>
    <t>AHP Requested</t>
  </si>
  <si>
    <t xml:space="preserve">County/MSA Median Income: </t>
  </si>
  <si>
    <t>Project Funding Sources - Permanent Financing and Equity Sources</t>
  </si>
  <si>
    <t>Project Costs</t>
  </si>
  <si>
    <t>Unit Size</t>
  </si>
  <si>
    <t>Funding Amount</t>
  </si>
  <si>
    <t>Liens and Back Taxes</t>
  </si>
  <si>
    <t>Other Soft Costs</t>
  </si>
  <si>
    <t>Residential Costs</t>
  </si>
  <si>
    <t>Income Targeting</t>
  </si>
  <si>
    <t xml:space="preserve"> ≤ 30% AMI</t>
  </si>
  <si>
    <t xml:space="preserve"> ≤ 50% AMI</t>
  </si>
  <si>
    <t xml:space="preserve"> &gt; 50% ≤ 60% AMI</t>
  </si>
  <si>
    <t xml:space="preserve"> &gt; 60% ≤ 70% AMI</t>
  </si>
  <si>
    <t xml:space="preserve"> &gt; 70% ≤ 80% AMI</t>
  </si>
  <si>
    <t>&gt; 80% AMI</t>
  </si>
  <si>
    <t>Bed</t>
  </si>
  <si>
    <t>Efficiency</t>
  </si>
  <si>
    <t>SRO</t>
  </si>
  <si>
    <t>Market Interest Rate</t>
  </si>
  <si>
    <t>Value of Habitat Mortgage</t>
  </si>
  <si>
    <t xml:space="preserve">AMI Adjusted for Family Size Table </t>
  </si>
  <si>
    <t>1 Person (70%)</t>
  </si>
  <si>
    <t>2 People (80%)</t>
  </si>
  <si>
    <t>3 People (90%)</t>
  </si>
  <si>
    <t>4 People (100%)</t>
  </si>
  <si>
    <t>5 People (108%)</t>
  </si>
  <si>
    <t>6 People (116%)</t>
  </si>
  <si>
    <t>7 People (124%)</t>
  </si>
  <si>
    <t>8 People (132%)</t>
  </si>
  <si>
    <r>
      <t>Mortgage Rate</t>
    </r>
    <r>
      <rPr>
        <b/>
        <sz val="8"/>
        <color rgb="FF000000"/>
        <rFont val="Times New Roman"/>
        <family val="1"/>
      </rPr>
      <t xml:space="preserve"> (0.00)</t>
    </r>
    <r>
      <rPr>
        <b/>
        <sz val="9"/>
        <color rgb="FF000000"/>
        <rFont val="Times New Roman"/>
        <family val="1"/>
      </rPr>
      <t>:</t>
    </r>
  </si>
  <si>
    <t>Worksheet:</t>
  </si>
  <si>
    <t>Purpose:</t>
  </si>
  <si>
    <t>Notes for Users:</t>
  </si>
  <si>
    <t>Table of Contents:</t>
  </si>
  <si>
    <t>Section Color</t>
  </si>
  <si>
    <t>Section</t>
  </si>
  <si>
    <t>Tab Name</t>
  </si>
  <si>
    <t>Purpose</t>
  </si>
  <si>
    <t>Documentation</t>
  </si>
  <si>
    <t>Standard Formats Used within Workbook:</t>
  </si>
  <si>
    <t>Manually input data is entered in cells shaded in light yellow and blue text</t>
  </si>
  <si>
    <t>Date</t>
  </si>
  <si>
    <t>Change</t>
  </si>
  <si>
    <t>Contains inputs on basic project funding sources and costs.</t>
  </si>
  <si>
    <t>Comments</t>
  </si>
  <si>
    <t>Worksheet</t>
  </si>
  <si>
    <t>User Making Change</t>
  </si>
  <si>
    <t>DevelopmentBudget</t>
  </si>
  <si>
    <t>Instructions</t>
  </si>
  <si>
    <t xml:space="preserve">Complete to budget sources and costs. </t>
  </si>
  <si>
    <t>Input</t>
  </si>
  <si>
    <t>Output</t>
  </si>
  <si>
    <t>Input-DevelopmentBudget</t>
  </si>
  <si>
    <t>Input-OperatingBudget</t>
  </si>
  <si>
    <t>Output-DevelopmentBudget</t>
  </si>
  <si>
    <t>Output-OperatingBudget</t>
  </si>
  <si>
    <t xml:space="preserve">Uses inputs to calculate budget sources and costs. </t>
  </si>
  <si>
    <t>Affordable Housing Program
AHP Development Budget</t>
  </si>
  <si>
    <t xml:space="preserve">Income Targeting Ratio </t>
  </si>
  <si>
    <t>AMI Adj for family size</t>
  </si>
  <si>
    <t>DMS</t>
  </si>
  <si>
    <t xml:space="preserve">Updated table in the DropDown Table so the 'Rent as % of AMI (Affordability)' calculation works correctly. </t>
  </si>
  <si>
    <t xml:space="preserve">DropDown Table </t>
  </si>
  <si>
    <t>FOR HABITAT PROJECTS ONLY</t>
  </si>
  <si>
    <t>Roads and walks</t>
  </si>
  <si>
    <t>Payment &amp; Performance Bond</t>
  </si>
  <si>
    <t>Legal</t>
  </si>
  <si>
    <t xml:space="preserve">Updated market rate for this year per AHP Implementation Plan. </t>
  </si>
  <si>
    <t xml:space="preserve">Updated slightly to match how end-user sees in OASYS </t>
  </si>
  <si>
    <t>Earth work</t>
  </si>
  <si>
    <t>Water Sewer Project</t>
  </si>
  <si>
    <t>Landscaping</t>
  </si>
  <si>
    <t>OffSite Improvements</t>
  </si>
  <si>
    <t>Furnishings Appliances</t>
  </si>
  <si>
    <t>Builders Risk Insurance</t>
  </si>
  <si>
    <t>Builders Liability Insurance</t>
  </si>
  <si>
    <t>Construction Management Overhead</t>
  </si>
  <si>
    <t>Contractors Profit</t>
  </si>
  <si>
    <t>Construction Loan Interest</t>
  </si>
  <si>
    <t>Construction Loan Fee</t>
  </si>
  <si>
    <t>Bridge Loan Fee</t>
  </si>
  <si>
    <t>Bridge Loan Interest</t>
  </si>
  <si>
    <t>Permanent Loan Fees</t>
  </si>
  <si>
    <t>Local permits Fees</t>
  </si>
  <si>
    <t>Survey</t>
  </si>
  <si>
    <t>Energy Audit</t>
  </si>
  <si>
    <t>Environmental</t>
  </si>
  <si>
    <t>Accounting</t>
  </si>
  <si>
    <t>Appraisal</t>
  </si>
  <si>
    <t>Title Recording</t>
  </si>
  <si>
    <t>Escrows</t>
  </si>
  <si>
    <t>Developer Fee</t>
  </si>
  <si>
    <t>Consultant Fee</t>
  </si>
  <si>
    <t>Application PreparerFee</t>
  </si>
  <si>
    <t>Relocation Costs</t>
  </si>
  <si>
    <t>RealEstate Taxes</t>
  </si>
  <si>
    <t>Rentup Marketing</t>
  </si>
  <si>
    <t>Other Construction Costs</t>
  </si>
  <si>
    <t>Hard Cost Contingency</t>
  </si>
  <si>
    <t>Homebuyer Name:</t>
  </si>
  <si>
    <t>Homebuyer Downpayment</t>
  </si>
  <si>
    <t xml:space="preserve">Member Contribution </t>
  </si>
  <si>
    <t xml:space="preserve">Sponsor Contribution </t>
  </si>
  <si>
    <t>Sponsor Signature Sign-off</t>
  </si>
  <si>
    <t>All costs and sources for the above homebuyer are accurate to the best of my knowledge and contain no ineligible costs (signage, drinks/food, t-shirts, lawn mowers, gifts/gift cards, entertainment, parking fees, cell phone bills, gas, donated employee labor, etc.</t>
  </si>
  <si>
    <t>Sponsor Signature:</t>
  </si>
  <si>
    <t>Sponsor Typed Name:</t>
  </si>
  <si>
    <t>Date:</t>
  </si>
  <si>
    <t>Mortgage Terms (months:)</t>
  </si>
  <si>
    <t>Market Rate (assigned by FHLB):</t>
  </si>
  <si>
    <t>Monthly Mortgage P&amp;I:</t>
  </si>
  <si>
    <t>Value of Habitat Mortgage:</t>
  </si>
  <si>
    <t>Mortgage Amount (all repayable mtgs):</t>
  </si>
  <si>
    <t>Construction Management/Overhead</t>
  </si>
  <si>
    <t>Homebuyer Address:</t>
  </si>
  <si>
    <t>Closing Date:</t>
  </si>
  <si>
    <t>Taxes/Insurance/HOA:</t>
  </si>
  <si>
    <t xml:space="preserve">Habitat/Habitat-like Sponsors should complete the following information to determine the Net Present Value of the Below Market Rate Mortgages being provided to homebuyers. </t>
  </si>
  <si>
    <t>Market Rate (Assigned by the FHLB)</t>
  </si>
  <si>
    <t>Market Rate Calculation</t>
  </si>
  <si>
    <t>Rate Chg #</t>
  </si>
  <si>
    <t>Start Date</t>
  </si>
  <si>
    <t>End Date</t>
  </si>
  <si>
    <t>Market Rate</t>
  </si>
  <si>
    <t xml:space="preserve">*To update rate for next year, find the assumed/maximum interest rate {aka Market Rate} in the Implemenation Plan in the Need for Subsidy section, insert a row and increase Rate Chg# by 1, add dates &amp; market rate for current year, name the Start Date {StartDt#}, End Date {EndDt#}, &amp; Market Rate {RateRange#} cells using Define Names. Update the MarketRateTbl named range to include the new year. Edit the Market Rate Calculation formula in cell E2 to include the new year and only include years with active projects. </t>
  </si>
  <si>
    <t>FHLB Max Developer Fee per Implementation Plan</t>
  </si>
  <si>
    <t xml:space="preserve">FHLB Max Mortgage Amt per maximum Total Project Cost in Implementation Plan. </t>
  </si>
  <si>
    <t>Define Other:</t>
  </si>
  <si>
    <t>Define OSI:</t>
  </si>
  <si>
    <t xml:space="preserve">Define Other: </t>
  </si>
  <si>
    <t>Project Number</t>
  </si>
  <si>
    <t>Homebuyer Name</t>
  </si>
  <si>
    <t>Homebuyer Address</t>
  </si>
  <si>
    <t>Taxes/Insurance/HOA</t>
  </si>
  <si>
    <t>Total Unit Sq. Footage:</t>
  </si>
  <si>
    <t>Total Unit Sq. Footage</t>
  </si>
  <si>
    <t>Cells with formula outputs are shaded in green and black text</t>
  </si>
  <si>
    <t xml:space="preserve">Instructions for completing the workbook. </t>
  </si>
  <si>
    <t>This workbook is used to report total development costs and funding sources for completed ownership units being submitted for AHP funding. Enter information in the 'Input-DevelopmentBudget' worksheet. Totals will be generated in the 'Output-DevelopmentBudget' worksheet. The 'Output-DevelopmentBudget' worksheet must be printed, signed and dated, and submitted with the AHP disbursement request documents.</t>
  </si>
  <si>
    <t>Cells with totals are shaded in darker gray and black text</t>
  </si>
  <si>
    <t>JMB</t>
  </si>
  <si>
    <t>added necessary unit level inputs in cells F2:G6</t>
  </si>
  <si>
    <t>added formula in cells B11 E11 G11 using inputs in cells B10 B11 G11</t>
  </si>
  <si>
    <t xml:space="preserve">added formula in C16 using calculation in E11 </t>
  </si>
  <si>
    <t>added comment notes for some cells in C27:C95</t>
  </si>
  <si>
    <t>Used AHP application budget template as starting point for input tab and AHP Ownership budget as starting point for output tab</t>
  </si>
  <si>
    <t>input/output</t>
  </si>
  <si>
    <t>input</t>
  </si>
  <si>
    <t>output</t>
  </si>
  <si>
    <t xml:space="preserve">corrected developer fee calculation to include C81-C84 in numerator and denominator) </t>
  </si>
  <si>
    <t>Construction/ Rehab Hard Costs</t>
  </si>
  <si>
    <t>Construction/Rehab Hard Costs</t>
  </si>
  <si>
    <t>added alert in cell E87</t>
  </si>
  <si>
    <t>added/corrected comments</t>
  </si>
  <si>
    <t>added rows 8 and 10 to show the information/calculations from the input tab.</t>
  </si>
  <si>
    <t>Total Monthly Payment</t>
  </si>
  <si>
    <t>Closing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</si>
</sst>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0.00;\$###0.00"/>
    <numFmt numFmtId="165" formatCode="\$#,##0.00;\$#,##0.00"/>
    <numFmt numFmtId="166" formatCode="&quot;$&quot;#,##0.00"/>
    <numFmt numFmtId="167" formatCode="General_)"/>
    <numFmt numFmtId="168" formatCode="&quot;$&quot;#,##0.0_);\(&quot;$&quot;#,##0.0\)"/>
    <numFmt numFmtId="169" formatCode="#,##0.00;[Red]#,##0.00"/>
    <numFmt numFmtId="170" formatCode="m/d/yyyy;@"/>
    <numFmt numFmtId="171" formatCode="_(* #,##0_);_(* \(#,##0\);_(* &quot;-&quot;??_);_(@_)"/>
    <numFmt numFmtId="172" formatCode="0.0000"/>
    <numFmt numFmtId="173" formatCode="&quot;$&quot;#,##0"/>
    <numFmt numFmtId="174" formatCode="0.00000"/>
    <numFmt numFmtId="175" formatCode="0.000%"/>
  </numFmts>
  <fonts count="56" x14ac:knownFonts="1">
    <font>
      <sz val="10"/>
      <color rgb="FF000000"/>
      <name val="Times New Roman"/>
      <charset val="204"/>
    </font>
    <font>
      <sz val="11"/>
      <color rgb="FF000000"/>
      <name val="Times New Roman"/>
      <family val="1"/>
    </font>
    <font>
      <sz val="10"/>
      <color rgb="FF000000"/>
      <name val="Times New Roman"/>
      <family val="1"/>
    </font>
    <font>
      <sz val="10"/>
      <color rgb="FF000000"/>
      <name val="Times New Roman"/>
      <family val="1"/>
    </font>
    <font>
      <b/>
      <sz val="10"/>
      <color rgb="FF000000"/>
      <name val="Times New Roman"/>
      <family val="1"/>
    </font>
    <font>
      <b/>
      <sz val="10"/>
      <name val="Times New Roman"/>
      <family val="1"/>
    </font>
    <font>
      <sz val="9"/>
      <color rgb="FF000000"/>
      <name val="Times New Roman"/>
      <family val="1"/>
    </font>
    <font>
      <b/>
      <sz val="9"/>
      <color rgb="FF000000"/>
      <name val="Times New Roman"/>
      <family val="1"/>
    </font>
    <font>
      <sz val="10"/>
      <color rgb="FFFF0000"/>
      <name val="Times New Roman"/>
      <family val="1"/>
    </font>
    <font>
      <sz val="10"/>
      <color rgb="FF000000"/>
      <name val="Times New Roman"/>
      <family val="1"/>
    </font>
    <font>
      <sz val="10"/>
      <name val="Times New Roman"/>
      <family val="1"/>
    </font>
    <font>
      <sz val="10"/>
      <color theme="0"/>
      <name val="Times New Roman"/>
      <family val="1"/>
    </font>
    <font>
      <i/>
      <sz val="10"/>
      <color rgb="FF000000"/>
      <name val="Times New Roman"/>
      <family val="1"/>
    </font>
    <font>
      <b/>
      <sz val="10"/>
      <name val="Arial"/>
      <family val="2"/>
    </font>
    <font>
      <sz val="10"/>
      <name val="Arial"/>
      <family val="2"/>
    </font>
    <font>
      <b/>
      <sz val="8"/>
      <color rgb="FF000000"/>
      <name val="Times New Roman"/>
      <family val="1"/>
    </font>
    <font>
      <sz val="10"/>
      <name val="Helv"/>
    </font>
    <font>
      <sz val="8"/>
      <name val="Arial"/>
      <family val="2"/>
    </font>
    <font>
      <sz val="10"/>
      <color rgb="FF000000"/>
      <name val="Arial"/>
      <family val="2"/>
    </font>
    <font>
      <b/>
      <sz val="9"/>
      <color rgb="FF000000"/>
      <name val="Arial"/>
      <family val="2"/>
    </font>
    <font>
      <sz val="9"/>
      <name val="Arial"/>
      <family val="2"/>
    </font>
    <font>
      <b/>
      <sz val="8"/>
      <name val="Arial"/>
      <family val="2"/>
    </font>
    <font>
      <b/>
      <u/>
      <sz val="10"/>
      <color rgb="FF000000"/>
      <name val="Times New Roman"/>
      <family val="1"/>
    </font>
    <font>
      <b/>
      <sz val="14"/>
      <color rgb="FF002060"/>
      <name val="Times New Roman"/>
      <family val="1"/>
    </font>
    <font>
      <b/>
      <sz val="12"/>
      <color rgb="FF002060"/>
      <name val="Times New Roman"/>
      <family val="1"/>
    </font>
    <font>
      <b/>
      <sz val="10"/>
      <color indexed="9"/>
      <name val="Arial"/>
      <family val="2"/>
    </font>
    <font>
      <i/>
      <sz val="10"/>
      <name val="Arial"/>
      <family val="2"/>
    </font>
    <font>
      <sz val="10"/>
      <color rgb="FFC00000"/>
      <name val="Arial"/>
      <family val="2"/>
    </font>
    <font>
      <sz val="10"/>
      <color rgb="FFC00000"/>
      <name val="Times New Roman"/>
      <family val="1"/>
    </font>
    <font>
      <b/>
      <sz val="10"/>
      <color rgb="FF0070C0"/>
      <name val="Times New Roman"/>
      <family val="1"/>
    </font>
    <font>
      <sz val="10"/>
      <color rgb="FF0070C0"/>
      <name val="Times New Roman"/>
      <family val="1"/>
    </font>
    <font>
      <b/>
      <sz val="9"/>
      <color rgb="FF0070C0"/>
      <name val="Times New Roman"/>
      <family val="1"/>
    </font>
    <font>
      <u/>
      <sz val="10"/>
      <name val="Times New Roman"/>
      <family val="1"/>
    </font>
    <font>
      <b/>
      <u/>
      <sz val="9"/>
      <color rgb="FF000000"/>
      <name val="Arial"/>
      <family val="2"/>
    </font>
    <font>
      <sz val="9"/>
      <color indexed="81"/>
      <name val="Tahoma"/>
      <family val="2"/>
    </font>
    <font>
      <b/>
      <sz val="9"/>
      <color indexed="81"/>
      <name val="Tahoma"/>
      <family val="2"/>
    </font>
    <font>
      <b/>
      <u/>
      <sz val="8"/>
      <color rgb="FF000000"/>
      <name val="Arial"/>
      <family val="2"/>
    </font>
    <font>
      <b/>
      <sz val="10"/>
      <color theme="1"/>
      <name val="Times New Roman"/>
      <family val="1"/>
    </font>
    <font>
      <sz val="10"/>
      <name val="MS Sans Serif"/>
      <family val="2"/>
    </font>
    <font>
      <b/>
      <sz val="12"/>
      <name val="Times New Roman"/>
      <family val="1"/>
    </font>
    <font>
      <sz val="10"/>
      <color indexed="9"/>
      <name val="Times New Roman"/>
      <family val="1"/>
    </font>
    <font>
      <sz val="10"/>
      <color indexed="12"/>
      <name val="Times New Roman"/>
      <family val="1"/>
    </font>
    <font>
      <sz val="10"/>
      <color indexed="81"/>
      <name val="Times New Roman"/>
      <family val="1"/>
    </font>
    <font>
      <b/>
      <sz val="11"/>
      <color rgb="FF008000"/>
      <name val="Times New Roman"/>
      <family val="1"/>
    </font>
    <font>
      <b/>
      <sz val="11"/>
      <color rgb="FF000000"/>
      <name val="Calibri"/>
      <family val="2"/>
    </font>
    <font>
      <sz val="11"/>
      <color rgb="FF008000"/>
      <name val="Times New Roman"/>
      <family val="1"/>
    </font>
    <font>
      <b/>
      <sz val="10"/>
      <color rgb="FFFF0000"/>
      <name val="Times New Roman"/>
      <family val="1"/>
    </font>
    <font>
      <b/>
      <sz val="11"/>
      <color rgb="FFFF0000"/>
      <name val="Times New Roman"/>
      <family val="1"/>
    </font>
    <font>
      <sz val="10"/>
      <color theme="1"/>
      <name val="Times New Roman"/>
      <family val="1"/>
    </font>
    <font>
      <i/>
      <sz val="9"/>
      <color rgb="FFFF0000"/>
      <name val="Times New Roman"/>
      <family val="1"/>
    </font>
    <font>
      <sz val="10"/>
      <color rgb="FF000000"/>
      <name val="Times New Roman"/>
      <family val="1"/>
    </font>
    <font>
      <sz val="10"/>
      <name val="MS Sans Serif"/>
    </font>
    <font>
      <b/>
      <sz val="9"/>
      <name val="Times New Roman"/>
      <family val="1"/>
    </font>
    <font>
      <b/>
      <sz val="9"/>
      <color rgb="FFFF0000"/>
      <name val="Times New Roman"/>
      <family val="1"/>
    </font>
    <font>
      <b/>
      <sz val="11"/>
      <color indexed="81"/>
      <name val="Times New Roman"/>
      <family val="1"/>
    </font>
    <font>
      <sz val="11"/>
      <color indexed="81"/>
      <name val="Times New Roman"/>
      <family val="1"/>
    </font>
  </fonts>
  <fills count="19">
    <fill>
      <patternFill patternType="none"/>
    </fill>
    <fill>
      <patternFill patternType="gray125"/>
    </fill>
    <fill>
      <patternFill patternType="solid">
        <fgColor rgb="FFFFFFFF"/>
      </patternFill>
    </fill>
    <fill>
      <patternFill patternType="solid">
        <fgColor rgb="FFD2D2D2"/>
      </patternFill>
    </fill>
    <fill>
      <patternFill patternType="solid">
        <fgColor theme="0" tint="-0.14999847407452621"/>
        <bgColor indexed="64"/>
      </patternFill>
    </fill>
    <fill>
      <patternFill patternType="solid">
        <fgColor rgb="FFFFFF99"/>
        <bgColor indexed="64"/>
      </patternFill>
    </fill>
    <fill>
      <patternFill patternType="solid">
        <fgColor indexed="56"/>
        <bgColor indexed="64"/>
      </patternFill>
    </fill>
    <fill>
      <patternFill patternType="solid">
        <fgColor indexed="9"/>
        <bgColor indexed="64"/>
      </patternFill>
    </fill>
    <fill>
      <patternFill patternType="solid">
        <fgColor rgb="FF99FFCC"/>
        <bgColor indexed="64"/>
      </patternFill>
    </fill>
    <fill>
      <patternFill patternType="solid">
        <fgColor indexed="48"/>
        <bgColor indexed="64"/>
      </patternFill>
    </fill>
    <fill>
      <patternFill patternType="solid">
        <fgColor rgb="FFFFFFCC"/>
        <bgColor indexed="64"/>
      </patternFill>
    </fill>
    <fill>
      <patternFill patternType="solid">
        <fgColor theme="6" tint="0.59999389629810485"/>
        <bgColor indexed="64"/>
      </patternFill>
    </fill>
    <fill>
      <patternFill patternType="solid">
        <fgColor rgb="FF003366"/>
        <bgColor indexed="64"/>
      </patternFill>
    </fill>
    <fill>
      <patternFill patternType="solid">
        <fgColor theme="1" tint="0.499984740745262"/>
        <bgColor indexed="64"/>
      </patternFill>
    </fill>
    <fill>
      <patternFill patternType="gray0625">
        <bgColor theme="6" tint="0.59999389629810485"/>
      </patternFill>
    </fill>
    <fill>
      <patternFill patternType="solid">
        <fgColor theme="0"/>
        <bgColor indexed="64"/>
      </patternFill>
    </fill>
    <fill>
      <patternFill patternType="solid">
        <fgColor rgb="FFCCFFCC"/>
        <bgColor indexed="64"/>
      </patternFill>
    </fill>
    <fill>
      <patternFill patternType="solid">
        <fgColor indexed="42"/>
        <bgColor indexed="64"/>
      </patternFill>
    </fill>
    <fill>
      <patternFill patternType="solid">
        <fgColor theme="0"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style="thin">
        <color auto="1"/>
      </top>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style="thin">
        <color indexed="8"/>
      </bottom>
      <diagonal/>
    </border>
    <border>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rgb="FF99FFCC"/>
      </left>
      <right/>
      <top style="double">
        <color rgb="FF99FFCC"/>
      </top>
      <bottom/>
      <diagonal/>
    </border>
    <border>
      <left/>
      <right/>
      <top style="double">
        <color rgb="FF99FFCC"/>
      </top>
      <bottom/>
      <diagonal/>
    </border>
    <border>
      <left/>
      <right style="double">
        <color rgb="FF99FFCC"/>
      </right>
      <top style="double">
        <color rgb="FF99FFCC"/>
      </top>
      <bottom/>
      <diagonal/>
    </border>
    <border>
      <left style="double">
        <color rgb="FF99FFCC"/>
      </left>
      <right/>
      <top/>
      <bottom/>
      <diagonal/>
    </border>
    <border>
      <left/>
      <right style="double">
        <color rgb="FF99FFCC"/>
      </right>
      <top/>
      <bottom/>
      <diagonal/>
    </border>
    <border>
      <left style="double">
        <color rgb="FF99FFCC"/>
      </left>
      <right/>
      <top/>
      <bottom style="double">
        <color rgb="FF99FFCC"/>
      </bottom>
      <diagonal/>
    </border>
    <border>
      <left/>
      <right/>
      <top/>
      <bottom style="double">
        <color rgb="FF99FFCC"/>
      </bottom>
      <diagonal/>
    </border>
    <border>
      <left/>
      <right style="double">
        <color rgb="FF99FFCC"/>
      </right>
      <top/>
      <bottom style="double">
        <color rgb="FF99FFCC"/>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indexed="64"/>
      </left>
      <right/>
      <top style="thin">
        <color indexed="8"/>
      </top>
      <bottom style="thin">
        <color indexed="64"/>
      </bottom>
      <diagonal/>
    </border>
    <border>
      <left/>
      <right style="thin">
        <color theme="0" tint="-0.499984740745262"/>
      </right>
      <top style="thin">
        <color indexed="8"/>
      </top>
      <bottom style="thin">
        <color indexed="64"/>
      </bottom>
      <diagonal/>
    </border>
    <border>
      <left/>
      <right/>
      <top style="thin">
        <color indexed="12"/>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
    <xf numFmtId="0" fontId="0" fillId="0" borderId="0"/>
    <xf numFmtId="9" fontId="2" fillId="0" borderId="0" applyFont="0" applyFill="0" applyBorder="0" applyAlignment="0" applyProtection="0"/>
    <xf numFmtId="0" fontId="3" fillId="0" borderId="0"/>
    <xf numFmtId="44" fontId="9" fillId="0" borderId="0" applyFont="0" applyFill="0" applyBorder="0" applyAlignment="0" applyProtection="0"/>
    <xf numFmtId="167" fontId="16" fillId="0" borderId="0"/>
    <xf numFmtId="0" fontId="38" fillId="0" borderId="0"/>
    <xf numFmtId="0" fontId="14" fillId="0" borderId="0"/>
    <xf numFmtId="43" fontId="50" fillId="0" borderId="0" applyFont="0" applyFill="0" applyBorder="0" applyAlignment="0" applyProtection="0"/>
    <xf numFmtId="0" fontId="51" fillId="0" borderId="0"/>
    <xf numFmtId="0" fontId="38" fillId="0" borderId="0"/>
    <xf numFmtId="0" fontId="14" fillId="0" borderId="0"/>
    <xf numFmtId="8" fontId="38" fillId="0" borderId="0" applyFont="0" applyFill="0" applyBorder="0" applyAlignment="0" applyProtection="0"/>
  </cellStyleXfs>
  <cellXfs count="360">
    <xf numFmtId="0" fontId="0" fillId="2" borderId="0" xfId="0" applyFill="1" applyAlignment="1">
      <alignment horizontal="left" vertical="top"/>
    </xf>
    <xf numFmtId="0" fontId="1" fillId="0" borderId="0" xfId="0" applyFont="1" applyAlignment="1">
      <alignment horizontal="left" vertical="top"/>
    </xf>
    <xf numFmtId="0" fontId="1" fillId="2" borderId="0" xfId="0" applyFont="1" applyFill="1" applyAlignment="1">
      <alignment horizontal="left" vertical="top"/>
    </xf>
    <xf numFmtId="0" fontId="1" fillId="2" borderId="0" xfId="0" applyFont="1" applyFill="1" applyAlignment="1">
      <alignment horizontal="left" vertical="center"/>
    </xf>
    <xf numFmtId="0" fontId="1" fillId="0" borderId="0" xfId="0" applyFont="1" applyAlignment="1">
      <alignment horizontal="left" vertical="center"/>
    </xf>
    <xf numFmtId="0" fontId="6" fillId="2" borderId="0" xfId="0" applyFont="1" applyFill="1" applyAlignment="1">
      <alignment horizontal="left" vertical="top"/>
    </xf>
    <xf numFmtId="165" fontId="8" fillId="0" borderId="0" xfId="0" applyNumberFormat="1" applyFont="1" applyAlignment="1">
      <alignment horizontal="center" vertical="center"/>
    </xf>
    <xf numFmtId="165" fontId="4" fillId="0" borderId="0" xfId="0" applyNumberFormat="1" applyFont="1" applyAlignment="1">
      <alignment vertical="center"/>
    </xf>
    <xf numFmtId="10" fontId="5" fillId="0" borderId="0" xfId="1" applyNumberFormat="1" applyFont="1" applyFill="1" applyBorder="1" applyAlignment="1">
      <alignment horizontal="right" vertical="center"/>
    </xf>
    <xf numFmtId="0" fontId="5" fillId="0" borderId="0" xfId="0" applyFont="1" applyAlignment="1">
      <alignment vertical="center"/>
    </xf>
    <xf numFmtId="0" fontId="5" fillId="2" borderId="0" xfId="0" applyFont="1" applyFill="1" applyAlignment="1">
      <alignment horizontal="center" vertical="top"/>
    </xf>
    <xf numFmtId="0" fontId="2" fillId="2" borderId="0" xfId="0" applyFont="1" applyFill="1" applyAlignment="1">
      <alignment horizontal="left" vertical="top"/>
    </xf>
    <xf numFmtId="0" fontId="2" fillId="0" borderId="0" xfId="0" applyFont="1" applyAlignment="1">
      <alignment horizontal="left" vertical="top"/>
    </xf>
    <xf numFmtId="0" fontId="5" fillId="2" borderId="0" xfId="0" applyFont="1" applyFill="1" applyAlignment="1">
      <alignment vertical="top"/>
    </xf>
    <xf numFmtId="0" fontId="2" fillId="0" borderId="0" xfId="0" applyFont="1" applyAlignment="1">
      <alignment vertical="top"/>
    </xf>
    <xf numFmtId="0" fontId="5" fillId="0" borderId="0" xfId="0" applyFont="1" applyAlignment="1">
      <alignment vertical="top"/>
    </xf>
    <xf numFmtId="10" fontId="11" fillId="2" borderId="0" xfId="1" applyNumberFormat="1" applyFont="1" applyFill="1" applyBorder="1" applyAlignment="1">
      <alignment horizontal="right" vertical="top"/>
    </xf>
    <xf numFmtId="165" fontId="8" fillId="0" borderId="0" xfId="0" applyNumberFormat="1" applyFont="1" applyAlignment="1">
      <alignment horizontal="center" vertical="top"/>
    </xf>
    <xf numFmtId="8" fontId="4" fillId="4" borderId="1" xfId="0" applyNumberFormat="1" applyFont="1" applyFill="1" applyBorder="1" applyAlignment="1">
      <alignment horizontal="center" vertical="top"/>
    </xf>
    <xf numFmtId="0" fontId="2" fillId="2" borderId="0" xfId="0" applyFont="1" applyFill="1" applyAlignment="1">
      <alignment horizontal="left" vertical="center"/>
    </xf>
    <xf numFmtId="164" fontId="8" fillId="2" borderId="0" xfId="0" applyNumberFormat="1" applyFont="1" applyFill="1" applyAlignment="1">
      <alignment vertical="center"/>
    </xf>
    <xf numFmtId="0" fontId="4" fillId="0" borderId="0" xfId="0" applyFont="1" applyAlignment="1">
      <alignment vertical="center"/>
    </xf>
    <xf numFmtId="0" fontId="5" fillId="4" borderId="4" xfId="0" applyFont="1" applyFill="1" applyBorder="1" applyAlignment="1">
      <alignment vertical="top"/>
    </xf>
    <xf numFmtId="0" fontId="5" fillId="4" borderId="5" xfId="0" applyFont="1" applyFill="1" applyBorder="1" applyAlignment="1">
      <alignment vertical="top"/>
    </xf>
    <xf numFmtId="0" fontId="5" fillId="0" borderId="0" xfId="0" applyFont="1" applyAlignment="1">
      <alignment horizontal="center" vertical="top"/>
    </xf>
    <xf numFmtId="10" fontId="5" fillId="0" borderId="0" xfId="1" applyNumberFormat="1" applyFont="1" applyFill="1" applyBorder="1" applyAlignment="1">
      <alignment horizontal="center" vertical="top"/>
    </xf>
    <xf numFmtId="0" fontId="2" fillId="0" borderId="4" xfId="0" applyFont="1" applyBorder="1" applyAlignment="1">
      <alignment horizontal="left" vertical="top"/>
    </xf>
    <xf numFmtId="0" fontId="5" fillId="0" borderId="9" xfId="0" applyFont="1" applyBorder="1" applyAlignment="1">
      <alignment vertical="top"/>
    </xf>
    <xf numFmtId="0" fontId="2" fillId="0" borderId="4" xfId="0" applyFont="1" applyBorder="1" applyAlignment="1">
      <alignment horizontal="left" vertical="center"/>
    </xf>
    <xf numFmtId="0" fontId="2" fillId="2" borderId="4" xfId="0" applyFont="1" applyFill="1" applyBorder="1" applyAlignment="1">
      <alignment horizontal="left" vertical="center"/>
    </xf>
    <xf numFmtId="0" fontId="5" fillId="0" borderId="4" xfId="0" applyFont="1" applyBorder="1" applyAlignment="1">
      <alignment vertical="center"/>
    </xf>
    <xf numFmtId="0" fontId="2" fillId="0" borderId="5" xfId="0" applyFont="1" applyBorder="1" applyAlignment="1">
      <alignment vertical="center"/>
    </xf>
    <xf numFmtId="10" fontId="10" fillId="0" borderId="0" xfId="1" applyNumberFormat="1" applyFont="1" applyFill="1" applyBorder="1" applyAlignment="1">
      <alignment horizontal="right" vertical="center"/>
    </xf>
    <xf numFmtId="0" fontId="5" fillId="4" borderId="4" xfId="0" applyFont="1" applyFill="1" applyBorder="1" applyAlignment="1">
      <alignment vertical="center"/>
    </xf>
    <xf numFmtId="0" fontId="5" fillId="4" borderId="5" xfId="0" applyFont="1" applyFill="1" applyBorder="1" applyAlignment="1">
      <alignment vertical="center"/>
    </xf>
    <xf numFmtId="0" fontId="2" fillId="0" borderId="0" xfId="0" applyFont="1" applyAlignment="1">
      <alignment horizontal="right" vertical="center"/>
    </xf>
    <xf numFmtId="10" fontId="11" fillId="0" borderId="0" xfId="1" applyNumberFormat="1" applyFont="1" applyFill="1" applyBorder="1" applyAlignment="1">
      <alignment horizontal="right" vertical="center"/>
    </xf>
    <xf numFmtId="0" fontId="2" fillId="0" borderId="0" xfId="0" applyFont="1" applyAlignment="1">
      <alignment horizontal="left" vertical="center"/>
    </xf>
    <xf numFmtId="0" fontId="5" fillId="0" borderId="5" xfId="0" applyFont="1" applyBorder="1" applyAlignment="1">
      <alignment vertical="center"/>
    </xf>
    <xf numFmtId="0" fontId="2" fillId="2" borderId="4" xfId="0" applyFont="1" applyFill="1" applyBorder="1" applyAlignment="1">
      <alignment horizontal="left" vertical="top"/>
    </xf>
    <xf numFmtId="165" fontId="2" fillId="0" borderId="0" xfId="0" applyNumberFormat="1" applyFont="1" applyAlignment="1">
      <alignment vertical="center"/>
    </xf>
    <xf numFmtId="164" fontId="2" fillId="0" borderId="0" xfId="0" applyNumberFormat="1" applyFont="1" applyAlignment="1">
      <alignment vertical="center"/>
    </xf>
    <xf numFmtId="4" fontId="2" fillId="2" borderId="0" xfId="0" applyNumberFormat="1" applyFont="1" applyFill="1" applyAlignment="1">
      <alignment horizontal="left" vertical="center"/>
    </xf>
    <xf numFmtId="4" fontId="2" fillId="0" borderId="0" xfId="0" applyNumberFormat="1" applyFont="1" applyAlignment="1">
      <alignment horizontal="left" vertical="center"/>
    </xf>
    <xf numFmtId="165" fontId="12" fillId="0" borderId="0" xfId="0" applyNumberFormat="1" applyFont="1" applyAlignment="1">
      <alignment vertical="center"/>
    </xf>
    <xf numFmtId="0" fontId="4" fillId="0" borderId="4" xfId="0" applyFont="1" applyBorder="1" applyAlignment="1">
      <alignment horizontal="left" vertical="top"/>
    </xf>
    <xf numFmtId="0" fontId="5" fillId="0" borderId="6" xfId="0" applyFont="1" applyBorder="1" applyAlignment="1">
      <alignment vertical="center"/>
    </xf>
    <xf numFmtId="0" fontId="4" fillId="4" borderId="4" xfId="0" applyFont="1" applyFill="1" applyBorder="1" applyAlignment="1">
      <alignment horizontal="left" vertical="center"/>
    </xf>
    <xf numFmtId="0" fontId="5" fillId="4" borderId="6" xfId="0" applyFont="1" applyFill="1" applyBorder="1" applyAlignment="1">
      <alignment vertical="center"/>
    </xf>
    <xf numFmtId="0" fontId="4" fillId="0" borderId="0" xfId="0" applyFont="1" applyAlignment="1">
      <alignment horizontal="left" vertical="center"/>
    </xf>
    <xf numFmtId="165" fontId="4" fillId="0" borderId="0" xfId="0" applyNumberFormat="1" applyFont="1" applyAlignment="1">
      <alignment horizontal="center" vertical="center"/>
    </xf>
    <xf numFmtId="0" fontId="13" fillId="0" borderId="1" xfId="0" applyFont="1" applyBorder="1"/>
    <xf numFmtId="0" fontId="14" fillId="0" borderId="1" xfId="0" applyFont="1" applyBorder="1"/>
    <xf numFmtId="0" fontId="14" fillId="0" borderId="4" xfId="0" applyFont="1" applyBorder="1"/>
    <xf numFmtId="0" fontId="14" fillId="0" borderId="1" xfId="0" applyFont="1" applyBorder="1" applyAlignment="1">
      <alignment horizontal="left"/>
    </xf>
    <xf numFmtId="167" fontId="17" fillId="0" borderId="2" xfId="4" quotePrefix="1" applyFont="1" applyBorder="1" applyAlignment="1">
      <alignment horizontal="center" vertical="center"/>
    </xf>
    <xf numFmtId="167" fontId="17" fillId="0" borderId="12" xfId="4" quotePrefix="1" applyFont="1" applyBorder="1" applyAlignment="1">
      <alignment horizontal="center" vertical="center"/>
    </xf>
    <xf numFmtId="0" fontId="18" fillId="2" borderId="0" xfId="0" applyFont="1" applyFill="1" applyAlignment="1">
      <alignment horizontal="left" vertical="top"/>
    </xf>
    <xf numFmtId="0" fontId="19" fillId="2" borderId="15" xfId="0" applyFont="1" applyFill="1" applyBorder="1" applyAlignment="1">
      <alignment horizontal="center" vertical="top"/>
    </xf>
    <xf numFmtId="167" fontId="14" fillId="0" borderId="0" xfId="4" applyFont="1" applyAlignment="1">
      <alignment horizontal="center" vertical="center"/>
    </xf>
    <xf numFmtId="5" fontId="14" fillId="0" borderId="0" xfId="4" applyNumberFormat="1" applyFont="1" applyAlignment="1">
      <alignment horizontal="center" vertical="center"/>
    </xf>
    <xf numFmtId="5" fontId="14" fillId="0" borderId="0" xfId="4" quotePrefix="1" applyNumberFormat="1" applyFont="1" applyAlignment="1">
      <alignment horizontal="right" vertical="center"/>
    </xf>
    <xf numFmtId="5" fontId="21" fillId="0" borderId="7" xfId="4" applyNumberFormat="1" applyFont="1" applyBorder="1" applyAlignment="1">
      <alignment horizontal="centerContinuous" vertical="center"/>
    </xf>
    <xf numFmtId="166" fontId="2" fillId="0" borderId="0" xfId="0" applyNumberFormat="1" applyFont="1" applyAlignment="1">
      <alignment vertical="center"/>
    </xf>
    <xf numFmtId="0" fontId="14" fillId="0" borderId="0" xfId="2" applyFont="1" applyAlignment="1">
      <alignment vertical="center"/>
    </xf>
    <xf numFmtId="0" fontId="13" fillId="0" borderId="0" xfId="2" applyFont="1" applyAlignment="1">
      <alignment vertical="center"/>
    </xf>
    <xf numFmtId="0" fontId="25" fillId="6" borderId="0" xfId="2" applyFont="1" applyFill="1" applyAlignment="1">
      <alignment vertical="center"/>
    </xf>
    <xf numFmtId="0" fontId="25" fillId="0" borderId="0" xfId="2" applyFont="1" applyAlignment="1">
      <alignment vertical="center"/>
    </xf>
    <xf numFmtId="0" fontId="14" fillId="0" borderId="0" xfId="2" applyFont="1" applyAlignment="1">
      <alignment vertical="center" wrapText="1"/>
    </xf>
    <xf numFmtId="0" fontId="14" fillId="0" borderId="0" xfId="2" applyFont="1" applyAlignment="1">
      <alignment horizontal="right" vertical="top"/>
    </xf>
    <xf numFmtId="0" fontId="26" fillId="0" borderId="0" xfId="2" applyFont="1" applyAlignment="1">
      <alignment horizontal="left" vertical="center"/>
    </xf>
    <xf numFmtId="0" fontId="14" fillId="0" borderId="0" xfId="2" applyFont="1" applyAlignment="1">
      <alignment horizontal="right" vertical="center"/>
    </xf>
    <xf numFmtId="0" fontId="14" fillId="0" borderId="0" xfId="2" applyFont="1" applyAlignment="1">
      <alignment horizontal="left" vertical="center"/>
    </xf>
    <xf numFmtId="0" fontId="10" fillId="0" borderId="0" xfId="2" applyFont="1" applyAlignment="1">
      <alignment vertical="center"/>
    </xf>
    <xf numFmtId="0" fontId="10" fillId="0" borderId="0" xfId="2" applyFont="1" applyAlignment="1">
      <alignment vertical="center" wrapText="1"/>
    </xf>
    <xf numFmtId="0" fontId="28" fillId="0" borderId="0" xfId="2" applyFont="1" applyAlignment="1">
      <alignment vertical="center"/>
    </xf>
    <xf numFmtId="0" fontId="28" fillId="0" borderId="0" xfId="2" applyFont="1" applyAlignment="1">
      <alignment vertical="center" wrapText="1"/>
    </xf>
    <xf numFmtId="0" fontId="22" fillId="2" borderId="0" xfId="0" applyFont="1" applyFill="1" applyAlignment="1">
      <alignment horizontal="left" vertical="top"/>
    </xf>
    <xf numFmtId="0" fontId="27" fillId="0" borderId="0" xfId="2" applyFont="1" applyAlignment="1">
      <alignment horizontal="right" vertical="center"/>
    </xf>
    <xf numFmtId="0" fontId="22" fillId="2" borderId="0" xfId="0" applyFont="1" applyFill="1" applyAlignment="1">
      <alignment horizontal="left" vertical="top" wrapText="1"/>
    </xf>
    <xf numFmtId="0" fontId="14" fillId="8" borderId="2" xfId="2" applyFont="1" applyFill="1" applyBorder="1" applyAlignment="1">
      <alignment vertical="center"/>
    </xf>
    <xf numFmtId="0" fontId="2" fillId="2" borderId="23" xfId="0" applyFont="1" applyFill="1" applyBorder="1" applyAlignment="1">
      <alignment horizontal="left" vertical="top"/>
    </xf>
    <xf numFmtId="0" fontId="5" fillId="2" borderId="23" xfId="0" applyFont="1" applyFill="1" applyBorder="1" applyAlignment="1">
      <alignment horizontal="right" vertical="top"/>
    </xf>
    <xf numFmtId="0" fontId="7" fillId="2" borderId="25" xfId="0" applyFont="1" applyFill="1" applyBorder="1" applyAlignment="1">
      <alignment horizontal="right" vertical="center"/>
    </xf>
    <xf numFmtId="0" fontId="22" fillId="8" borderId="22" xfId="0" applyFont="1" applyFill="1" applyBorder="1" applyAlignment="1">
      <alignment horizontal="left" vertical="center"/>
    </xf>
    <xf numFmtId="166" fontId="5" fillId="8" borderId="23" xfId="0" applyNumberFormat="1" applyFont="1" applyFill="1" applyBorder="1" applyAlignment="1">
      <alignment horizontal="center" vertical="top"/>
    </xf>
    <xf numFmtId="0" fontId="14" fillId="5" borderId="2" xfId="2" applyFont="1" applyFill="1" applyBorder="1" applyAlignment="1">
      <alignment vertical="center"/>
    </xf>
    <xf numFmtId="0" fontId="14" fillId="5" borderId="3" xfId="2" applyFont="1" applyFill="1" applyBorder="1" applyAlignment="1">
      <alignment vertical="center"/>
    </xf>
    <xf numFmtId="0" fontId="4" fillId="0" borderId="13" xfId="0" applyFont="1" applyBorder="1" applyAlignment="1">
      <alignment vertical="center"/>
    </xf>
    <xf numFmtId="10" fontId="11" fillId="2" borderId="0" xfId="1" applyNumberFormat="1" applyFont="1" applyFill="1" applyBorder="1" applyAlignment="1" applyProtection="1">
      <alignment horizontal="right" vertical="top"/>
    </xf>
    <xf numFmtId="10" fontId="5" fillId="0" borderId="0" xfId="1" applyNumberFormat="1" applyFont="1" applyFill="1" applyBorder="1" applyAlignment="1" applyProtection="1">
      <alignment horizontal="center" vertical="top"/>
    </xf>
    <xf numFmtId="165" fontId="2" fillId="0" borderId="0" xfId="0" applyNumberFormat="1" applyFont="1" applyAlignment="1">
      <alignment horizontal="right" vertical="center"/>
    </xf>
    <xf numFmtId="10" fontId="10" fillId="0" borderId="0" xfId="1" applyNumberFormat="1" applyFont="1" applyFill="1" applyBorder="1" applyAlignment="1" applyProtection="1">
      <alignment horizontal="right" vertical="center"/>
    </xf>
    <xf numFmtId="10" fontId="11" fillId="0" borderId="0" xfId="1" applyNumberFormat="1" applyFont="1" applyFill="1" applyBorder="1" applyAlignment="1" applyProtection="1">
      <alignment horizontal="right" vertical="center"/>
    </xf>
    <xf numFmtId="10" fontId="5" fillId="0" borderId="0" xfId="1" applyNumberFormat="1" applyFont="1" applyFill="1" applyBorder="1" applyAlignment="1" applyProtection="1">
      <alignment horizontal="right" vertical="center"/>
    </xf>
    <xf numFmtId="0" fontId="4" fillId="0" borderId="0" xfId="0" applyFont="1" applyAlignment="1">
      <alignment horizontal="center" vertical="top" wrapText="1"/>
    </xf>
    <xf numFmtId="0" fontId="14" fillId="0" borderId="0" xfId="2" applyFont="1" applyAlignment="1">
      <alignment horizontal="left" vertical="top" wrapText="1"/>
    </xf>
    <xf numFmtId="0" fontId="27" fillId="0" borderId="0" xfId="2" applyFont="1" applyAlignment="1">
      <alignment vertical="top" wrapText="1"/>
    </xf>
    <xf numFmtId="0" fontId="14" fillId="0" borderId="35" xfId="2" applyFont="1" applyBorder="1" applyAlignment="1">
      <alignment horizontal="left" vertical="center" wrapText="1"/>
    </xf>
    <xf numFmtId="0" fontId="14" fillId="0" borderId="0" xfId="2" applyFont="1" applyAlignment="1" applyProtection="1">
      <alignment horizontal="center" vertical="center"/>
      <protection hidden="1"/>
    </xf>
    <xf numFmtId="0" fontId="13" fillId="0" borderId="0" xfId="2" applyFont="1" applyAlignment="1" applyProtection="1">
      <alignment horizontal="center" vertical="center"/>
      <protection hidden="1"/>
    </xf>
    <xf numFmtId="0" fontId="26" fillId="0" borderId="0" xfId="2" applyFont="1" applyAlignment="1">
      <alignment horizontal="center" vertical="center"/>
    </xf>
    <xf numFmtId="0" fontId="10" fillId="0" borderId="35" xfId="2" applyFont="1" applyBorder="1" applyAlignment="1">
      <alignment vertical="center" wrapText="1"/>
    </xf>
    <xf numFmtId="0" fontId="25" fillId="12" borderId="0" xfId="2" applyFont="1" applyFill="1" applyAlignment="1">
      <alignment vertical="center"/>
    </xf>
    <xf numFmtId="0" fontId="10" fillId="0" borderId="0" xfId="0" applyFont="1" applyAlignment="1">
      <alignment horizontal="right" vertical="center"/>
    </xf>
    <xf numFmtId="165" fontId="10" fillId="0" borderId="0" xfId="0" applyNumberFormat="1" applyFont="1" applyAlignment="1">
      <alignment horizontal="center" vertical="center"/>
    </xf>
    <xf numFmtId="0" fontId="10" fillId="0" borderId="0" xfId="0" applyFont="1" applyAlignment="1">
      <alignment horizontal="left" vertical="center"/>
    </xf>
    <xf numFmtId="165" fontId="5" fillId="0" borderId="0" xfId="0" applyNumberFormat="1" applyFont="1" applyAlignment="1">
      <alignment vertical="center"/>
    </xf>
    <xf numFmtId="4" fontId="10" fillId="0" borderId="0" xfId="0" applyNumberFormat="1" applyFont="1" applyAlignment="1">
      <alignment horizontal="left" vertical="center"/>
    </xf>
    <xf numFmtId="0" fontId="0" fillId="13" borderId="0" xfId="0" applyFill="1"/>
    <xf numFmtId="5" fontId="17" fillId="11" borderId="16" xfId="4" applyNumberFormat="1" applyFont="1" applyFill="1" applyBorder="1" applyAlignment="1">
      <alignment horizontal="center" vertical="center"/>
    </xf>
    <xf numFmtId="10" fontId="14" fillId="5" borderId="1" xfId="0" applyNumberFormat="1" applyFont="1" applyFill="1" applyBorder="1"/>
    <xf numFmtId="2" fontId="14" fillId="0" borderId="1" xfId="0" applyNumberFormat="1" applyFont="1" applyBorder="1" applyAlignment="1">
      <alignment horizontal="center"/>
    </xf>
    <xf numFmtId="0" fontId="13" fillId="0" borderId="1" xfId="0" applyFont="1" applyBorder="1" applyAlignment="1">
      <alignment horizontal="left"/>
    </xf>
    <xf numFmtId="10" fontId="14" fillId="0" borderId="4" xfId="0" applyNumberFormat="1" applyFont="1" applyBorder="1"/>
    <xf numFmtId="10" fontId="14" fillId="0" borderId="1" xfId="0" applyNumberFormat="1" applyFont="1" applyBorder="1"/>
    <xf numFmtId="10" fontId="0" fillId="0" borderId="1" xfId="0" applyNumberFormat="1" applyBorder="1"/>
    <xf numFmtId="10" fontId="0" fillId="0" borderId="1" xfId="0" applyNumberFormat="1" applyBorder="1" applyAlignment="1">
      <alignment wrapText="1"/>
    </xf>
    <xf numFmtId="10" fontId="13" fillId="0" borderId="1" xfId="0" applyNumberFormat="1" applyFont="1" applyBorder="1" applyAlignment="1">
      <alignment horizontal="center"/>
    </xf>
    <xf numFmtId="0" fontId="13" fillId="0" borderId="0" xfId="0" applyFont="1" applyAlignment="1">
      <alignment horizontal="left"/>
    </xf>
    <xf numFmtId="2" fontId="14" fillId="0" borderId="0" xfId="0" applyNumberFormat="1" applyFont="1" applyAlignment="1">
      <alignment horizontal="center"/>
    </xf>
    <xf numFmtId="168" fontId="0" fillId="2" borderId="0" xfId="0" applyNumberFormat="1" applyFill="1" applyAlignment="1">
      <alignment horizontal="left" vertical="top"/>
    </xf>
    <xf numFmtId="0" fontId="20" fillId="0" borderId="15" xfId="4" applyNumberFormat="1" applyFont="1" applyBorder="1" applyAlignment="1">
      <alignment horizontal="center" vertical="center"/>
    </xf>
    <xf numFmtId="2" fontId="14" fillId="0" borderId="0" xfId="0" applyNumberFormat="1" applyFont="1" applyAlignment="1">
      <alignment horizontal="left"/>
    </xf>
    <xf numFmtId="0" fontId="19" fillId="0" borderId="15" xfId="0" applyFont="1" applyBorder="1" applyAlignment="1">
      <alignment horizontal="center" vertical="top"/>
    </xf>
    <xf numFmtId="7" fontId="18" fillId="2" borderId="0" xfId="0" applyNumberFormat="1" applyFont="1" applyFill="1" applyAlignment="1">
      <alignment horizontal="left" vertical="top"/>
    </xf>
    <xf numFmtId="5" fontId="20" fillId="11" borderId="37" xfId="4" applyNumberFormat="1" applyFont="1" applyFill="1" applyBorder="1" applyAlignment="1">
      <alignment horizontal="center" vertical="center"/>
    </xf>
    <xf numFmtId="5" fontId="20" fillId="11" borderId="15" xfId="4" applyNumberFormat="1" applyFont="1" applyFill="1" applyBorder="1" applyAlignment="1">
      <alignment horizontal="center" vertical="center"/>
    </xf>
    <xf numFmtId="0" fontId="36" fillId="2" borderId="15" xfId="0" applyFont="1" applyFill="1" applyBorder="1" applyAlignment="1">
      <alignment horizontal="left" vertical="center"/>
    </xf>
    <xf numFmtId="44" fontId="33" fillId="2" borderId="36" xfId="3" applyFont="1" applyFill="1" applyBorder="1" applyAlignment="1">
      <alignment horizontal="left" vertical="center" wrapText="1"/>
    </xf>
    <xf numFmtId="0" fontId="33" fillId="2" borderId="36" xfId="0" applyFont="1" applyFill="1" applyBorder="1" applyAlignment="1">
      <alignment horizontal="left" vertical="center"/>
    </xf>
    <xf numFmtId="14" fontId="0" fillId="2" borderId="0" xfId="0" applyNumberFormat="1" applyFill="1" applyAlignment="1">
      <alignment horizontal="left" vertical="top"/>
    </xf>
    <xf numFmtId="0" fontId="5" fillId="2" borderId="0" xfId="0" applyFont="1" applyFill="1" applyAlignment="1">
      <alignment horizontal="right" vertical="top"/>
    </xf>
    <xf numFmtId="0" fontId="4" fillId="2" borderId="0" xfId="0" applyFont="1" applyFill="1" applyAlignment="1">
      <alignment horizontal="right" vertical="top"/>
    </xf>
    <xf numFmtId="169" fontId="10" fillId="0" borderId="1" xfId="6" applyNumberFormat="1" applyFont="1" applyBorder="1" applyAlignment="1">
      <alignment horizontal="left" vertical="center"/>
    </xf>
    <xf numFmtId="165" fontId="46" fillId="0" borderId="0" xfId="0" applyNumberFormat="1" applyFont="1" applyAlignment="1">
      <alignment vertical="center"/>
    </xf>
    <xf numFmtId="0" fontId="47" fillId="2" borderId="0" xfId="0" applyFont="1" applyFill="1" applyAlignment="1">
      <alignment horizontal="left"/>
    </xf>
    <xf numFmtId="0" fontId="7" fillId="2" borderId="27" xfId="0" applyFont="1" applyFill="1" applyBorder="1" applyAlignment="1">
      <alignment horizontal="right" vertical="center" wrapText="1"/>
    </xf>
    <xf numFmtId="0" fontId="29" fillId="0" borderId="0" xfId="0" applyFont="1" applyAlignment="1" applyProtection="1">
      <alignment horizontal="center" vertical="top"/>
      <protection locked="0"/>
    </xf>
    <xf numFmtId="0" fontId="7" fillId="2" borderId="0" xfId="0" applyFont="1" applyFill="1" applyAlignment="1">
      <alignment horizontal="right" vertical="center" wrapText="1"/>
    </xf>
    <xf numFmtId="0" fontId="10" fillId="0" borderId="0" xfId="6" applyFont="1" applyAlignment="1">
      <alignment vertical="center" wrapText="1"/>
    </xf>
    <xf numFmtId="0" fontId="39" fillId="0" borderId="0" xfId="5" applyFont="1"/>
    <xf numFmtId="0" fontId="40" fillId="0" borderId="0" xfId="5" applyFont="1"/>
    <xf numFmtId="0" fontId="41" fillId="0" borderId="0" xfId="5" applyFont="1"/>
    <xf numFmtId="0" fontId="29" fillId="0" borderId="0" xfId="0" applyFont="1" applyAlignment="1" applyProtection="1">
      <alignment vertical="top"/>
      <protection locked="0"/>
    </xf>
    <xf numFmtId="0" fontId="4" fillId="2" borderId="0" xfId="0" applyFont="1" applyFill="1" applyAlignment="1">
      <alignment horizontal="right" vertical="center"/>
    </xf>
    <xf numFmtId="0" fontId="4" fillId="0" borderId="0" xfId="0" applyFont="1" applyAlignment="1">
      <alignment horizontal="right" vertical="top"/>
    </xf>
    <xf numFmtId="0" fontId="4" fillId="0" borderId="0" xfId="0" applyFont="1" applyAlignment="1">
      <alignment vertical="top"/>
    </xf>
    <xf numFmtId="166" fontId="2" fillId="0" borderId="0" xfId="0" applyNumberFormat="1" applyFont="1" applyAlignment="1">
      <alignment vertical="top"/>
    </xf>
    <xf numFmtId="166" fontId="4" fillId="0" borderId="0" xfId="0" applyNumberFormat="1" applyFont="1" applyAlignment="1">
      <alignment vertical="center"/>
    </xf>
    <xf numFmtId="166" fontId="2" fillId="11" borderId="1" xfId="0" applyNumberFormat="1" applyFont="1" applyFill="1" applyBorder="1" applyAlignment="1">
      <alignment vertical="top"/>
    </xf>
    <xf numFmtId="0" fontId="4" fillId="4" borderId="1" xfId="0" applyFont="1" applyFill="1" applyBorder="1" applyAlignment="1">
      <alignment horizontal="center" vertical="top"/>
    </xf>
    <xf numFmtId="166" fontId="29" fillId="5" borderId="8" xfId="0" applyNumberFormat="1" applyFont="1" applyFill="1" applyBorder="1" applyAlignment="1" applyProtection="1">
      <alignment horizontal="right" vertical="top"/>
      <protection locked="0"/>
    </xf>
    <xf numFmtId="14" fontId="29" fillId="5" borderId="8" xfId="0" applyNumberFormat="1" applyFont="1" applyFill="1" applyBorder="1" applyAlignment="1" applyProtection="1">
      <alignment horizontal="right" vertical="top"/>
      <protection locked="0"/>
    </xf>
    <xf numFmtId="0" fontId="14" fillId="0" borderId="0" xfId="9" applyFont="1"/>
    <xf numFmtId="0" fontId="38" fillId="0" borderId="0" xfId="8" applyFont="1"/>
    <xf numFmtId="0" fontId="14" fillId="0" borderId="0" xfId="9" applyFont="1" applyAlignment="1">
      <alignment horizontal="center"/>
    </xf>
    <xf numFmtId="0" fontId="14" fillId="0" borderId="40" xfId="9" applyFont="1" applyBorder="1"/>
    <xf numFmtId="14" fontId="14" fillId="0" borderId="0" xfId="9" applyNumberFormat="1" applyFont="1" applyAlignment="1">
      <alignment horizontal="center"/>
    </xf>
    <xf numFmtId="172" fontId="14" fillId="0" borderId="0" xfId="9" applyNumberFormat="1" applyFont="1" applyAlignment="1">
      <alignment horizontal="center"/>
    </xf>
    <xf numFmtId="0" fontId="14" fillId="0" borderId="0" xfId="10"/>
    <xf numFmtId="8" fontId="38" fillId="0" borderId="0" xfId="8" applyNumberFormat="1" applyFont="1"/>
    <xf numFmtId="2" fontId="14" fillId="5" borderId="0" xfId="9" applyNumberFormat="1" applyFont="1" applyFill="1" applyAlignment="1">
      <alignment horizontal="center"/>
    </xf>
    <xf numFmtId="0" fontId="38" fillId="0" borderId="0" xfId="8" applyFont="1" applyAlignment="1">
      <alignment horizontal="left"/>
    </xf>
    <xf numFmtId="8" fontId="14" fillId="5" borderId="0" xfId="11" applyFont="1" applyFill="1" applyAlignment="1" applyProtection="1">
      <alignment horizontal="center"/>
    </xf>
    <xf numFmtId="164" fontId="12" fillId="0" borderId="0" xfId="0" applyNumberFormat="1" applyFont="1" applyAlignment="1">
      <alignment horizontal="right" vertical="center"/>
    </xf>
    <xf numFmtId="166" fontId="12" fillId="0" borderId="0" xfId="0" applyNumberFormat="1" applyFont="1" applyAlignment="1">
      <alignment horizontal="right" vertical="center"/>
    </xf>
    <xf numFmtId="0" fontId="12" fillId="0" borderId="0" xfId="0" applyFont="1" applyAlignment="1">
      <alignment horizontal="right" vertical="center"/>
    </xf>
    <xf numFmtId="10" fontId="31" fillId="5" borderId="0" xfId="1" applyNumberFormat="1" applyFont="1" applyFill="1" applyBorder="1" applyAlignment="1" applyProtection="1">
      <alignment horizontal="center" vertical="center"/>
      <protection locked="0"/>
    </xf>
    <xf numFmtId="1" fontId="31" fillId="5" borderId="0" xfId="0" applyNumberFormat="1" applyFont="1" applyFill="1" applyAlignment="1" applyProtection="1">
      <alignment horizontal="center" vertical="center"/>
      <protection locked="0"/>
    </xf>
    <xf numFmtId="166" fontId="7" fillId="11" borderId="28" xfId="0" applyNumberFormat="1" applyFont="1" applyFill="1" applyBorder="1" applyAlignment="1">
      <alignment horizontal="center" vertical="center" wrapText="1"/>
    </xf>
    <xf numFmtId="0" fontId="12" fillId="0" borderId="0" xfId="0" applyFont="1" applyAlignment="1">
      <alignment horizontal="right" vertical="center" wrapText="1"/>
    </xf>
    <xf numFmtId="165" fontId="12" fillId="0" borderId="0" xfId="0" applyNumberFormat="1" applyFont="1" applyAlignment="1">
      <alignment horizontal="right" vertical="center"/>
    </xf>
    <xf numFmtId="0" fontId="2" fillId="15" borderId="0" xfId="0" applyFont="1" applyFill="1" applyAlignment="1" applyProtection="1">
      <alignment vertical="center"/>
      <protection locked="0"/>
    </xf>
    <xf numFmtId="0" fontId="2" fillId="0" borderId="0" xfId="0" applyFont="1" applyAlignment="1" applyProtection="1">
      <alignment vertical="center"/>
      <protection locked="0"/>
    </xf>
    <xf numFmtId="166" fontId="7" fillId="0" borderId="28" xfId="0" applyNumberFormat="1" applyFont="1" applyBorder="1" applyAlignment="1">
      <alignment horizontal="right" vertical="center" wrapText="1"/>
    </xf>
    <xf numFmtId="0" fontId="49" fillId="2" borderId="0" xfId="0" applyFont="1" applyFill="1" applyAlignment="1">
      <alignment vertical="center" wrapText="1"/>
    </xf>
    <xf numFmtId="166" fontId="5" fillId="0" borderId="24" xfId="0" applyNumberFormat="1" applyFont="1" applyBorder="1" applyAlignment="1">
      <alignment horizontal="center" vertical="top"/>
    </xf>
    <xf numFmtId="166" fontId="31" fillId="5" borderId="26" xfId="0" applyNumberFormat="1" applyFont="1" applyFill="1" applyBorder="1" applyAlignment="1" applyProtection="1">
      <alignment horizontal="center" vertical="center"/>
      <protection locked="0"/>
    </xf>
    <xf numFmtId="166" fontId="5" fillId="0" borderId="0" xfId="0" applyNumberFormat="1" applyFont="1" applyAlignment="1">
      <alignment horizontal="center" vertical="top"/>
    </xf>
    <xf numFmtId="166" fontId="32" fillId="0" borderId="0" xfId="1" applyNumberFormat="1" applyFont="1" applyFill="1" applyBorder="1" applyAlignment="1">
      <alignment vertical="center"/>
    </xf>
    <xf numFmtId="166" fontId="30" fillId="5" borderId="34" xfId="3" applyNumberFormat="1" applyFont="1" applyFill="1" applyBorder="1" applyAlignment="1" applyProtection="1">
      <alignment horizontal="right" vertical="top"/>
      <protection locked="0"/>
    </xf>
    <xf numFmtId="0" fontId="5" fillId="0" borderId="5" xfId="0" applyFont="1" applyBorder="1" applyAlignment="1">
      <alignment vertical="top"/>
    </xf>
    <xf numFmtId="10" fontId="2" fillId="2" borderId="4" xfId="1" applyNumberFormat="1" applyFont="1" applyFill="1" applyBorder="1" applyAlignment="1">
      <alignment horizontal="left" vertical="top"/>
    </xf>
    <xf numFmtId="4" fontId="2" fillId="2" borderId="4" xfId="0" applyNumberFormat="1" applyFont="1" applyFill="1" applyBorder="1" applyAlignment="1">
      <alignment horizontal="left" vertical="top"/>
    </xf>
    <xf numFmtId="0" fontId="2" fillId="0" borderId="5" xfId="0" applyFont="1" applyBorder="1" applyAlignment="1">
      <alignment vertical="top"/>
    </xf>
    <xf numFmtId="0" fontId="10" fillId="0" borderId="11" xfId="0" applyFont="1" applyBorder="1" applyAlignment="1">
      <alignment vertical="center"/>
    </xf>
    <xf numFmtId="0" fontId="2" fillId="0" borderId="11" xfId="0" applyFont="1" applyBorder="1" applyAlignment="1">
      <alignment vertical="center"/>
    </xf>
    <xf numFmtId="171" fontId="29" fillId="5" borderId="8" xfId="7" applyNumberFormat="1" applyFont="1" applyFill="1" applyBorder="1" applyAlignment="1" applyProtection="1">
      <alignment horizontal="right" vertical="top"/>
      <protection locked="0"/>
    </xf>
    <xf numFmtId="0" fontId="37" fillId="2" borderId="0" xfId="0" applyFont="1" applyFill="1" applyAlignment="1">
      <alignment vertical="top"/>
    </xf>
    <xf numFmtId="0" fontId="48" fillId="2" borderId="0" xfId="0" applyFont="1" applyFill="1" applyAlignment="1">
      <alignment horizontal="left" vertical="top"/>
    </xf>
    <xf numFmtId="166" fontId="37" fillId="11" borderId="8" xfId="0" applyNumberFormat="1" applyFont="1" applyFill="1" applyBorder="1" applyAlignment="1">
      <alignment horizontal="right" vertical="top"/>
    </xf>
    <xf numFmtId="0" fontId="37" fillId="0" borderId="0" xfId="0" applyFont="1" applyAlignment="1">
      <alignment horizontal="left" vertical="top"/>
    </xf>
    <xf numFmtId="0" fontId="37" fillId="0" borderId="0" xfId="0" applyFont="1" applyAlignment="1">
      <alignment vertical="top"/>
    </xf>
    <xf numFmtId="0" fontId="37" fillId="0" borderId="0" xfId="0" applyFont="1" applyAlignment="1">
      <alignment horizontal="center" vertical="top"/>
    </xf>
    <xf numFmtId="171" fontId="37" fillId="11" borderId="0" xfId="7" applyNumberFormat="1" applyFont="1" applyFill="1" applyBorder="1" applyAlignment="1" applyProtection="1">
      <alignment horizontal="right" vertical="top"/>
    </xf>
    <xf numFmtId="14" fontId="37" fillId="11" borderId="8" xfId="0" applyNumberFormat="1" applyFont="1" applyFill="1" applyBorder="1" applyAlignment="1">
      <alignment horizontal="right" vertical="top"/>
    </xf>
    <xf numFmtId="10" fontId="2" fillId="2" borderId="4" xfId="1" applyNumberFormat="1" applyFont="1" applyFill="1" applyBorder="1" applyAlignment="1" applyProtection="1">
      <alignment horizontal="left" vertical="center"/>
    </xf>
    <xf numFmtId="10" fontId="44" fillId="2" borderId="0" xfId="1" applyNumberFormat="1" applyFont="1" applyFill="1" applyBorder="1" applyAlignment="1" applyProtection="1">
      <alignment horizontal="center" vertical="center"/>
    </xf>
    <xf numFmtId="0" fontId="45" fillId="2" borderId="0" xfId="0" applyFont="1" applyFill="1" applyAlignment="1">
      <alignment horizontal="left" vertical="center"/>
    </xf>
    <xf numFmtId="4" fontId="2" fillId="2" borderId="4" xfId="0" applyNumberFormat="1" applyFont="1" applyFill="1" applyBorder="1" applyAlignment="1">
      <alignment horizontal="left" vertical="center"/>
    </xf>
    <xf numFmtId="0" fontId="43" fillId="2" borderId="0" xfId="0" applyFont="1" applyFill="1" applyAlignment="1">
      <alignment horizontal="left" vertical="top"/>
    </xf>
    <xf numFmtId="0" fontId="47" fillId="2" borderId="0" xfId="0" applyFont="1" applyFill="1" applyAlignment="1">
      <alignment horizontal="left" vertical="center"/>
    </xf>
    <xf numFmtId="0" fontId="14" fillId="0" borderId="0" xfId="2" applyFont="1" applyAlignment="1" applyProtection="1">
      <alignment vertical="center"/>
      <protection hidden="1"/>
    </xf>
    <xf numFmtId="0" fontId="13" fillId="0" borderId="0" xfId="2" applyFont="1" applyAlignment="1" applyProtection="1">
      <alignment vertical="center"/>
      <protection hidden="1"/>
    </xf>
    <xf numFmtId="0" fontId="14" fillId="8" borderId="19" xfId="2" applyFont="1" applyFill="1" applyBorder="1" applyAlignment="1">
      <alignment vertical="center"/>
    </xf>
    <xf numFmtId="0" fontId="29" fillId="0" borderId="0" xfId="2" applyFont="1" applyAlignment="1">
      <alignment horizontal="left" vertical="center"/>
    </xf>
    <xf numFmtId="0" fontId="5" fillId="0" borderId="0" xfId="2" applyFont="1" applyAlignment="1">
      <alignment horizontal="left" vertical="center"/>
    </xf>
    <xf numFmtId="0" fontId="5" fillId="0" borderId="0" xfId="2" applyFont="1" applyAlignment="1">
      <alignment vertical="center"/>
    </xf>
    <xf numFmtId="0" fontId="37" fillId="15" borderId="0" xfId="0" applyFont="1" applyFill="1" applyAlignment="1">
      <alignment horizontal="left" vertical="top"/>
    </xf>
    <xf numFmtId="0" fontId="4" fillId="15" borderId="0" xfId="0" applyFont="1" applyFill="1" applyAlignment="1">
      <alignment horizontal="right" vertical="top"/>
    </xf>
    <xf numFmtId="14" fontId="37" fillId="15" borderId="0" xfId="0" applyNumberFormat="1" applyFont="1" applyFill="1" applyAlignment="1">
      <alignment horizontal="right" vertical="top"/>
    </xf>
    <xf numFmtId="10" fontId="5" fillId="11" borderId="0" xfId="1" applyNumberFormat="1" applyFont="1" applyFill="1" applyBorder="1" applyAlignment="1" applyProtection="1">
      <alignment horizontal="right" vertical="center" wrapText="1"/>
    </xf>
    <xf numFmtId="0" fontId="5" fillId="11" borderId="0" xfId="1" applyNumberFormat="1" applyFont="1" applyFill="1" applyBorder="1" applyAlignment="1" applyProtection="1">
      <alignment horizontal="right" vertical="center" wrapText="1"/>
    </xf>
    <xf numFmtId="166" fontId="5" fillId="11" borderId="0" xfId="3" applyNumberFormat="1" applyFont="1" applyFill="1" applyBorder="1" applyAlignment="1" applyProtection="1">
      <alignment horizontal="right" vertical="center" wrapText="1"/>
    </xf>
    <xf numFmtId="166" fontId="5" fillId="11" borderId="0" xfId="1" applyNumberFormat="1" applyFont="1" applyFill="1" applyBorder="1" applyAlignment="1" applyProtection="1">
      <alignment horizontal="right" vertical="center" wrapText="1"/>
    </xf>
    <xf numFmtId="10" fontId="5" fillId="0" borderId="0" xfId="1" applyNumberFormat="1" applyFont="1" applyFill="1" applyBorder="1" applyAlignment="1" applyProtection="1">
      <alignment horizontal="right" vertical="center" wrapText="1"/>
    </xf>
    <xf numFmtId="0" fontId="5" fillId="0" borderId="0" xfId="1" applyNumberFormat="1" applyFont="1" applyFill="1" applyBorder="1" applyAlignment="1" applyProtection="1">
      <alignment horizontal="right" vertical="center" wrapText="1"/>
    </xf>
    <xf numFmtId="173" fontId="5" fillId="0" borderId="0" xfId="1" applyNumberFormat="1" applyFont="1" applyFill="1" applyBorder="1" applyAlignment="1" applyProtection="1">
      <alignment horizontal="right" vertical="center" wrapText="1"/>
    </xf>
    <xf numFmtId="14" fontId="37" fillId="0" borderId="0" xfId="0" applyNumberFormat="1" applyFont="1" applyAlignment="1">
      <alignment horizontal="right" vertical="top"/>
    </xf>
    <xf numFmtId="0" fontId="5" fillId="2" borderId="0" xfId="0" applyFont="1" applyFill="1" applyAlignment="1">
      <alignment vertical="center" wrapText="1"/>
    </xf>
    <xf numFmtId="9" fontId="5" fillId="2" borderId="0" xfId="1" applyFont="1" applyFill="1" applyBorder="1" applyAlignment="1" applyProtection="1">
      <alignment vertical="center" wrapText="1"/>
    </xf>
    <xf numFmtId="0" fontId="5" fillId="0" borderId="0" xfId="0" applyFont="1" applyAlignment="1">
      <alignment vertical="center" wrapText="1"/>
    </xf>
    <xf numFmtId="9" fontId="5" fillId="0" borderId="0" xfId="1" applyFont="1" applyFill="1" applyBorder="1" applyAlignment="1" applyProtection="1">
      <alignment vertical="center" wrapText="1"/>
    </xf>
    <xf numFmtId="166" fontId="37" fillId="11" borderId="0" xfId="0" applyNumberFormat="1" applyFont="1" applyFill="1" applyAlignment="1">
      <alignment horizontal="right" vertical="top"/>
    </xf>
    <xf numFmtId="0" fontId="29" fillId="10" borderId="1" xfId="2" applyFont="1" applyFill="1" applyBorder="1" applyAlignment="1">
      <alignment horizontal="left" vertical="center"/>
    </xf>
    <xf numFmtId="0" fontId="5" fillId="11" borderId="1" xfId="2" applyFont="1" applyFill="1" applyBorder="1" applyAlignment="1">
      <alignment horizontal="left" vertical="center"/>
    </xf>
    <xf numFmtId="0" fontId="5" fillId="4" borderId="1" xfId="2" applyFont="1" applyFill="1" applyBorder="1" applyAlignment="1">
      <alignment horizontal="left" vertical="center"/>
    </xf>
    <xf numFmtId="0" fontId="26" fillId="0" borderId="44" xfId="2" applyFont="1" applyBorder="1" applyAlignment="1">
      <alignment horizontal="left" vertical="center"/>
    </xf>
    <xf numFmtId="0" fontId="26" fillId="0" borderId="46" xfId="2" applyFont="1" applyBorder="1" applyAlignment="1">
      <alignment horizontal="left" vertical="center"/>
    </xf>
    <xf numFmtId="0" fontId="26" fillId="0" borderId="45" xfId="2" applyFont="1" applyBorder="1" applyAlignment="1">
      <alignment horizontal="left" vertical="center"/>
    </xf>
    <xf numFmtId="0" fontId="26" fillId="0" borderId="7" xfId="2" applyFont="1" applyBorder="1" applyAlignment="1">
      <alignment horizontal="left" vertical="center"/>
    </xf>
    <xf numFmtId="0" fontId="26" fillId="0" borderId="8" xfId="2" applyFont="1" applyBorder="1" applyAlignment="1">
      <alignment horizontal="left" vertical="center"/>
    </xf>
    <xf numFmtId="0" fontId="26" fillId="0" borderId="9" xfId="2" applyFont="1" applyBorder="1" applyAlignment="1">
      <alignment horizontal="left" vertical="center"/>
    </xf>
    <xf numFmtId="0" fontId="25" fillId="6" borderId="0" xfId="2" applyFont="1" applyFill="1" applyAlignment="1">
      <alignment horizontal="center" vertical="center"/>
    </xf>
    <xf numFmtId="0" fontId="26" fillId="0" borderId="35" xfId="2" applyFont="1" applyBorder="1" applyAlignment="1">
      <alignment horizontal="left" vertical="center"/>
    </xf>
    <xf numFmtId="0" fontId="26" fillId="0" borderId="33" xfId="2" applyFont="1" applyBorder="1" applyAlignment="1">
      <alignment horizontal="left" vertical="center"/>
    </xf>
    <xf numFmtId="0" fontId="26" fillId="0" borderId="0" xfId="2" applyFont="1" applyAlignment="1">
      <alignment horizontal="left" vertical="center"/>
    </xf>
    <xf numFmtId="0" fontId="26" fillId="0" borderId="14" xfId="2" applyFont="1" applyBorder="1" applyAlignment="1">
      <alignment horizontal="left" vertical="center"/>
    </xf>
    <xf numFmtId="0" fontId="14" fillId="0" borderId="32" xfId="2" applyFont="1" applyBorder="1" applyAlignment="1">
      <alignment horizontal="left" vertical="center" wrapText="1"/>
    </xf>
    <xf numFmtId="0" fontId="14" fillId="0" borderId="35" xfId="2" applyFont="1" applyBorder="1" applyAlignment="1">
      <alignment horizontal="left" vertical="center" wrapText="1"/>
    </xf>
    <xf numFmtId="0" fontId="14" fillId="0" borderId="33" xfId="2" applyFont="1" applyBorder="1" applyAlignment="1">
      <alignment horizontal="left" vertical="center" wrapText="1"/>
    </xf>
    <xf numFmtId="0" fontId="14" fillId="0" borderId="11" xfId="2" applyFont="1" applyBorder="1" applyAlignment="1">
      <alignment horizontal="left" vertical="center" wrapText="1"/>
    </xf>
    <xf numFmtId="0" fontId="14" fillId="0" borderId="0" xfId="2" applyFont="1" applyAlignment="1">
      <alignment horizontal="left" vertical="center" wrapText="1"/>
    </xf>
    <xf numFmtId="0" fontId="14" fillId="0" borderId="14" xfId="2" applyFont="1" applyBorder="1" applyAlignment="1">
      <alignment horizontal="left" vertical="center" wrapText="1"/>
    </xf>
    <xf numFmtId="0" fontId="14" fillId="0" borderId="7" xfId="2" applyFont="1" applyBorder="1" applyAlignment="1">
      <alignment horizontal="left" vertical="center" wrapText="1"/>
    </xf>
    <xf numFmtId="0" fontId="14" fillId="0" borderId="8" xfId="2" applyFont="1" applyBorder="1" applyAlignment="1">
      <alignment horizontal="left" vertical="center" wrapText="1"/>
    </xf>
    <xf numFmtId="0" fontId="14" fillId="0" borderId="9" xfId="2" applyFont="1" applyBorder="1" applyAlignment="1">
      <alignment horizontal="left" vertical="center" wrapText="1"/>
    </xf>
    <xf numFmtId="0" fontId="14" fillId="0" borderId="10" xfId="2" applyFont="1" applyBorder="1" applyAlignment="1">
      <alignment horizontal="left" vertical="center" wrapText="1"/>
    </xf>
    <xf numFmtId="0" fontId="14" fillId="0" borderId="13" xfId="2" applyFont="1" applyBorder="1" applyAlignment="1">
      <alignment horizontal="left" vertical="center" wrapText="1"/>
    </xf>
    <xf numFmtId="0" fontId="14" fillId="0" borderId="12" xfId="2" applyFont="1" applyBorder="1" applyAlignment="1">
      <alignment horizontal="left" vertical="center" wrapText="1"/>
    </xf>
    <xf numFmtId="0" fontId="13" fillId="0" borderId="10" xfId="2" applyFont="1" applyBorder="1" applyAlignment="1">
      <alignment horizontal="left" vertical="center"/>
    </xf>
    <xf numFmtId="0" fontId="13" fillId="0" borderId="12" xfId="2" applyFont="1" applyBorder="1" applyAlignment="1">
      <alignment horizontal="left" vertical="center"/>
    </xf>
    <xf numFmtId="0" fontId="13" fillId="0" borderId="7" xfId="2" applyFont="1" applyBorder="1" applyAlignment="1">
      <alignment horizontal="left" vertical="center"/>
    </xf>
    <xf numFmtId="0" fontId="13" fillId="0" borderId="9" xfId="2" applyFont="1" applyBorder="1" applyAlignment="1">
      <alignment horizontal="left" vertical="center"/>
    </xf>
    <xf numFmtId="0" fontId="13" fillId="0" borderId="11" xfId="2" applyFont="1" applyBorder="1" applyAlignment="1">
      <alignment horizontal="left" vertical="center"/>
    </xf>
    <xf numFmtId="0" fontId="13" fillId="0" borderId="14" xfId="2" applyFont="1" applyBorder="1" applyAlignment="1">
      <alignment horizontal="left" vertical="center"/>
    </xf>
    <xf numFmtId="0" fontId="14" fillId="9" borderId="1" xfId="2" applyFont="1" applyFill="1" applyBorder="1" applyAlignment="1" applyProtection="1">
      <alignment horizontal="center" vertical="center"/>
      <protection hidden="1"/>
    </xf>
    <xf numFmtId="0" fontId="13" fillId="7" borderId="1" xfId="2" applyFont="1" applyFill="1" applyBorder="1" applyAlignment="1" applyProtection="1">
      <alignment horizontal="left" vertical="center"/>
      <protection hidden="1"/>
    </xf>
    <xf numFmtId="0" fontId="13" fillId="7" borderId="0" xfId="2" applyFont="1" applyFill="1" applyAlignment="1" applyProtection="1">
      <alignment horizontal="center" vertical="center"/>
      <protection hidden="1"/>
    </xf>
    <xf numFmtId="0" fontId="3" fillId="0" borderId="0" xfId="2" applyAlignment="1">
      <alignment vertical="center" wrapText="1"/>
    </xf>
    <xf numFmtId="0" fontId="23" fillId="0" borderId="0" xfId="2" applyFont="1" applyAlignment="1">
      <alignment horizontal="center" vertical="center" wrapText="1"/>
    </xf>
    <xf numFmtId="0" fontId="24" fillId="0" borderId="0" xfId="2" applyFont="1" applyAlignment="1">
      <alignment horizontal="center" vertical="center"/>
    </xf>
    <xf numFmtId="0" fontId="14" fillId="0" borderId="0" xfId="2" applyFont="1" applyAlignment="1">
      <alignment horizontal="left" vertical="top" wrapText="1"/>
    </xf>
    <xf numFmtId="0" fontId="13" fillId="0" borderId="0" xfId="2" applyFont="1" applyAlignment="1">
      <alignment horizontal="center" vertical="center" wrapText="1"/>
    </xf>
    <xf numFmtId="0" fontId="3" fillId="0" borderId="8" xfId="2" applyBorder="1" applyAlignment="1">
      <alignment horizontal="center" vertical="center" wrapText="1"/>
    </xf>
    <xf numFmtId="0" fontId="13" fillId="0" borderId="8" xfId="2" applyFont="1" applyBorder="1" applyAlignment="1">
      <alignment horizontal="center" vertical="center"/>
    </xf>
    <xf numFmtId="165" fontId="5" fillId="0" borderId="32" xfId="0" applyNumberFormat="1" applyFont="1" applyBorder="1" applyAlignment="1">
      <alignment horizontal="right" vertical="center"/>
    </xf>
    <xf numFmtId="165" fontId="5" fillId="0" borderId="13" xfId="0" applyNumberFormat="1" applyFont="1" applyBorder="1" applyAlignment="1">
      <alignment horizontal="right" vertical="center"/>
    </xf>
    <xf numFmtId="166" fontId="5" fillId="0" borderId="11" xfId="0" applyNumberFormat="1" applyFont="1" applyBorder="1" applyAlignment="1">
      <alignment horizontal="right" vertical="center"/>
    </xf>
    <xf numFmtId="166" fontId="5" fillId="0" borderId="0" xfId="0" applyNumberFormat="1" applyFont="1" applyAlignment="1">
      <alignment horizontal="right" vertical="center"/>
    </xf>
    <xf numFmtId="166" fontId="10" fillId="0" borderId="0" xfId="0" applyNumberFormat="1" applyFont="1" applyAlignment="1">
      <alignment horizontal="center" vertical="top"/>
    </xf>
    <xf numFmtId="166" fontId="30" fillId="5" borderId="4" xfId="0" applyNumberFormat="1" applyFont="1" applyFill="1" applyBorder="1" applyAlignment="1" applyProtection="1">
      <alignment horizontal="right" vertical="top"/>
      <protection locked="0"/>
    </xf>
    <xf numFmtId="166" fontId="30" fillId="5" borderId="5" xfId="0" applyNumberFormat="1" applyFont="1" applyFill="1" applyBorder="1" applyAlignment="1" applyProtection="1">
      <alignment horizontal="right" vertical="top"/>
      <protection locked="0"/>
    </xf>
    <xf numFmtId="0" fontId="2" fillId="4" borderId="1" xfId="0" applyFont="1" applyFill="1" applyBorder="1" applyAlignment="1">
      <alignment horizontal="right" vertical="center"/>
    </xf>
    <xf numFmtId="166" fontId="30" fillId="5" borderId="41" xfId="0" applyNumberFormat="1" applyFont="1" applyFill="1" applyBorder="1" applyAlignment="1" applyProtection="1">
      <alignment horizontal="right" vertical="top"/>
      <protection locked="0"/>
    </xf>
    <xf numFmtId="166" fontId="30" fillId="5" borderId="43" xfId="0" applyNumberFormat="1" applyFont="1" applyFill="1" applyBorder="1" applyAlignment="1" applyProtection="1">
      <alignment horizontal="right" vertical="top"/>
      <protection locked="0"/>
    </xf>
    <xf numFmtId="166" fontId="5" fillId="0" borderId="4" xfId="0" applyNumberFormat="1" applyFont="1" applyBorder="1" applyAlignment="1">
      <alignment horizontal="right" vertical="center"/>
    </xf>
    <xf numFmtId="166" fontId="5" fillId="0" borderId="31" xfId="0" applyNumberFormat="1" applyFont="1" applyBorder="1" applyAlignment="1">
      <alignment horizontal="right" vertical="center"/>
    </xf>
    <xf numFmtId="166" fontId="5" fillId="0" borderId="1" xfId="0" applyNumberFormat="1" applyFont="1" applyBorder="1" applyAlignment="1">
      <alignment horizontal="right" vertical="center"/>
    </xf>
    <xf numFmtId="166" fontId="30" fillId="5" borderId="1" xfId="1" applyNumberFormat="1" applyFont="1" applyFill="1" applyBorder="1" applyAlignment="1" applyProtection="1">
      <alignment horizontal="right" vertical="top"/>
      <protection locked="0"/>
    </xf>
    <xf numFmtId="166" fontId="5" fillId="15" borderId="4" xfId="1" applyNumberFormat="1" applyFont="1" applyFill="1" applyBorder="1" applyAlignment="1" applyProtection="1">
      <alignment horizontal="left" vertical="top"/>
      <protection locked="0"/>
    </xf>
    <xf numFmtId="166" fontId="5" fillId="15" borderId="18" xfId="1" applyNumberFormat="1" applyFont="1" applyFill="1" applyBorder="1" applyAlignment="1" applyProtection="1">
      <alignment horizontal="left" vertical="top"/>
      <protection locked="0"/>
    </xf>
    <xf numFmtId="166" fontId="37" fillId="0" borderId="4" xfId="1" applyNumberFormat="1" applyFont="1" applyFill="1" applyBorder="1" applyAlignment="1" applyProtection="1">
      <alignment horizontal="left" vertical="top"/>
      <protection locked="0"/>
    </xf>
    <xf numFmtId="166" fontId="37" fillId="0" borderId="18" xfId="1" applyNumberFormat="1" applyFont="1" applyFill="1" applyBorder="1" applyAlignment="1" applyProtection="1">
      <alignment horizontal="left" vertical="top"/>
      <protection locked="0"/>
    </xf>
    <xf numFmtId="0" fontId="29" fillId="5" borderId="4" xfId="1" applyNumberFormat="1" applyFont="1" applyFill="1" applyBorder="1" applyAlignment="1" applyProtection="1">
      <alignment horizontal="left" vertical="top"/>
      <protection locked="0"/>
    </xf>
    <xf numFmtId="0" fontId="29" fillId="5" borderId="18" xfId="1" applyNumberFormat="1" applyFont="1" applyFill="1" applyBorder="1" applyAlignment="1" applyProtection="1">
      <alignment horizontal="left" vertical="top"/>
      <protection locked="0"/>
    </xf>
    <xf numFmtId="0" fontId="29" fillId="5" borderId="8" xfId="0" applyFont="1" applyFill="1" applyBorder="1" applyAlignment="1" applyProtection="1">
      <alignment horizontal="left" vertical="top"/>
      <protection locked="0"/>
    </xf>
    <xf numFmtId="0" fontId="5" fillId="0" borderId="1" xfId="0" applyFont="1" applyBorder="1" applyAlignment="1">
      <alignment horizontal="left" vertical="top"/>
    </xf>
    <xf numFmtId="166" fontId="30" fillId="5" borderId="4" xfId="1" applyNumberFormat="1" applyFont="1" applyFill="1" applyBorder="1" applyAlignment="1" applyProtection="1">
      <alignment horizontal="right" vertical="top"/>
      <protection locked="0"/>
    </xf>
    <xf numFmtId="166" fontId="30" fillId="5" borderId="18" xfId="1" applyNumberFormat="1" applyFont="1" applyFill="1" applyBorder="1" applyAlignment="1" applyProtection="1">
      <alignment horizontal="right" vertical="top"/>
      <protection locked="0"/>
    </xf>
    <xf numFmtId="0" fontId="4" fillId="0" borderId="1" xfId="0" applyFont="1" applyBorder="1" applyAlignment="1">
      <alignment horizontal="left" vertical="top"/>
    </xf>
    <xf numFmtId="166" fontId="10" fillId="11" borderId="1" xfId="1" applyNumberFormat="1" applyFont="1" applyFill="1" applyBorder="1" applyAlignment="1" applyProtection="1">
      <alignment horizontal="right" vertical="top"/>
    </xf>
    <xf numFmtId="0" fontId="4" fillId="4" borderId="3" xfId="0" applyFont="1" applyFill="1" applyBorder="1" applyAlignment="1">
      <alignment horizontal="left" vertical="top" wrapText="1"/>
    </xf>
    <xf numFmtId="10" fontId="5" fillId="4" borderId="11" xfId="1" applyNumberFormat="1" applyFont="1" applyFill="1" applyBorder="1" applyAlignment="1">
      <alignment horizontal="center" vertical="top" wrapText="1"/>
    </xf>
    <xf numFmtId="10" fontId="5" fillId="4" borderId="14" xfId="1" applyNumberFormat="1" applyFont="1" applyFill="1" applyBorder="1" applyAlignment="1">
      <alignment horizontal="center" vertical="top" wrapText="1"/>
    </xf>
    <xf numFmtId="165" fontId="5" fillId="0" borderId="11" xfId="0" applyNumberFormat="1" applyFont="1" applyBorder="1" applyAlignment="1">
      <alignment horizontal="center" vertical="top" wrapText="1"/>
    </xf>
    <xf numFmtId="165" fontId="5" fillId="0" borderId="0" xfId="0" applyNumberFormat="1" applyFont="1" applyAlignment="1">
      <alignment horizontal="center" vertical="top" wrapText="1"/>
    </xf>
    <xf numFmtId="0" fontId="4" fillId="4" borderId="4"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18" xfId="0" applyFont="1" applyFill="1" applyBorder="1" applyAlignment="1">
      <alignment horizontal="center" vertical="center"/>
    </xf>
    <xf numFmtId="0" fontId="7" fillId="2" borderId="0" xfId="0" applyFont="1" applyFill="1" applyAlignment="1">
      <alignment horizontal="right" vertical="center"/>
    </xf>
    <xf numFmtId="0" fontId="7" fillId="2" borderId="28" xfId="0" applyFont="1" applyFill="1" applyBorder="1" applyAlignment="1">
      <alignment horizontal="right" vertical="center" wrapText="1"/>
    </xf>
    <xf numFmtId="0" fontId="4" fillId="4" borderId="4" xfId="0" applyFont="1" applyFill="1" applyBorder="1" applyAlignment="1">
      <alignment horizontal="left" vertical="top"/>
    </xf>
    <xf numFmtId="0" fontId="4" fillId="4" borderId="18" xfId="0" applyFont="1" applyFill="1" applyBorder="1" applyAlignment="1">
      <alignment horizontal="left" vertical="top"/>
    </xf>
    <xf numFmtId="0" fontId="2" fillId="5" borderId="1" xfId="0" applyFont="1" applyFill="1" applyBorder="1" applyAlignment="1" applyProtection="1">
      <alignment horizontal="left" vertical="center"/>
      <protection locked="0"/>
    </xf>
    <xf numFmtId="0" fontId="2" fillId="5" borderId="4" xfId="0" applyFont="1" applyFill="1" applyBorder="1" applyAlignment="1" applyProtection="1">
      <alignment horizontal="left" vertical="center"/>
      <protection locked="0"/>
    </xf>
    <xf numFmtId="0" fontId="2" fillId="5" borderId="18" xfId="0" applyFont="1" applyFill="1" applyBorder="1" applyAlignment="1" applyProtection="1">
      <alignment horizontal="left" vertical="center"/>
      <protection locked="0"/>
    </xf>
    <xf numFmtId="0" fontId="53" fillId="2" borderId="25" xfId="0" applyFont="1" applyFill="1" applyBorder="1" applyAlignment="1">
      <alignment horizontal="left" vertical="center" wrapText="1"/>
    </xf>
    <xf numFmtId="0" fontId="53" fillId="2" borderId="0" xfId="0" applyFont="1" applyFill="1" applyAlignment="1">
      <alignment horizontal="left" vertical="center" wrapText="1"/>
    </xf>
    <xf numFmtId="0" fontId="53" fillId="2" borderId="26" xfId="0" applyFont="1" applyFill="1" applyBorder="1" applyAlignment="1">
      <alignment horizontal="left" vertical="center" wrapText="1"/>
    </xf>
    <xf numFmtId="166" fontId="30" fillId="5" borderId="4" xfId="3" applyNumberFormat="1" applyFont="1" applyFill="1" applyBorder="1" applyAlignment="1" applyProtection="1">
      <alignment vertical="top"/>
      <protection locked="0"/>
    </xf>
    <xf numFmtId="166" fontId="30" fillId="5" borderId="5" xfId="3" applyNumberFormat="1" applyFont="1" applyFill="1" applyBorder="1" applyAlignment="1" applyProtection="1">
      <alignment vertical="top"/>
      <protection locked="0"/>
    </xf>
    <xf numFmtId="0" fontId="4" fillId="4" borderId="4" xfId="0" applyFont="1" applyFill="1" applyBorder="1" applyAlignment="1">
      <alignment horizontal="right" vertical="center"/>
    </xf>
    <xf numFmtId="0" fontId="4" fillId="4" borderId="5" xfId="0" applyFont="1" applyFill="1" applyBorder="1" applyAlignment="1">
      <alignment horizontal="right" vertical="center"/>
    </xf>
    <xf numFmtId="166" fontId="5" fillId="0" borderId="30" xfId="1" applyNumberFormat="1" applyFont="1" applyFill="1" applyBorder="1" applyAlignment="1">
      <alignment horizontal="right" vertical="center"/>
    </xf>
    <xf numFmtId="166" fontId="5" fillId="0" borderId="32" xfId="1" applyNumberFormat="1" applyFont="1" applyFill="1" applyBorder="1" applyAlignment="1">
      <alignment horizontal="right" vertical="center"/>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5" fillId="3" borderId="1" xfId="0" applyFont="1" applyFill="1" applyBorder="1" applyAlignment="1">
      <alignment horizontal="center" vertical="top"/>
    </xf>
    <xf numFmtId="166" fontId="4" fillId="18" borderId="1" xfId="0" applyNumberFormat="1" applyFont="1" applyFill="1" applyBorder="1" applyAlignment="1">
      <alignment horizontal="center" vertical="center"/>
    </xf>
    <xf numFmtId="166" fontId="10" fillId="11" borderId="4" xfId="3" applyNumberFormat="1" applyFont="1" applyFill="1" applyBorder="1" applyAlignment="1" applyProtection="1">
      <alignment horizontal="right" vertical="top"/>
    </xf>
    <xf numFmtId="166" fontId="10" fillId="11" borderId="5" xfId="3" applyNumberFormat="1" applyFont="1" applyFill="1" applyBorder="1" applyAlignment="1" applyProtection="1">
      <alignment horizontal="right" vertical="top"/>
    </xf>
    <xf numFmtId="0" fontId="5" fillId="11" borderId="1" xfId="0" applyFont="1" applyFill="1" applyBorder="1" applyAlignment="1">
      <alignment horizontal="left" vertical="top"/>
    </xf>
    <xf numFmtId="166" fontId="5" fillId="18" borderId="4" xfId="3" applyNumberFormat="1" applyFont="1" applyFill="1" applyBorder="1" applyAlignment="1" applyProtection="1">
      <alignment horizontal="right" vertical="top"/>
    </xf>
    <xf numFmtId="166" fontId="5" fillId="18" borderId="5" xfId="3" applyNumberFormat="1" applyFont="1" applyFill="1" applyBorder="1" applyAlignment="1" applyProtection="1">
      <alignment horizontal="right" vertical="top"/>
    </xf>
    <xf numFmtId="166" fontId="5" fillId="18" borderId="1" xfId="0" applyNumberFormat="1" applyFont="1" applyFill="1" applyBorder="1" applyAlignment="1">
      <alignment horizontal="right" vertical="center"/>
    </xf>
    <xf numFmtId="0" fontId="5" fillId="11" borderId="4" xfId="3" applyNumberFormat="1" applyFont="1" applyFill="1" applyBorder="1" applyAlignment="1" applyProtection="1">
      <alignment horizontal="left" vertical="top"/>
    </xf>
    <xf numFmtId="0" fontId="5" fillId="11" borderId="5" xfId="3" applyNumberFormat="1" applyFont="1" applyFill="1" applyBorder="1" applyAlignment="1" applyProtection="1">
      <alignment horizontal="left" vertical="top"/>
    </xf>
    <xf numFmtId="1" fontId="5" fillId="11" borderId="4" xfId="3" applyNumberFormat="1" applyFont="1" applyFill="1" applyBorder="1" applyAlignment="1" applyProtection="1">
      <alignment horizontal="left" vertical="top"/>
    </xf>
    <xf numFmtId="1" fontId="5" fillId="11" borderId="18" xfId="3" applyNumberFormat="1" applyFont="1" applyFill="1" applyBorder="1" applyAlignment="1" applyProtection="1">
      <alignment horizontal="left" vertical="top"/>
    </xf>
    <xf numFmtId="0" fontId="37" fillId="11" borderId="8" xfId="0" applyFont="1" applyFill="1" applyBorder="1" applyAlignment="1">
      <alignment horizontal="left" vertical="top"/>
    </xf>
    <xf numFmtId="0" fontId="4" fillId="4" borderId="1" xfId="0" applyFont="1" applyFill="1" applyBorder="1" applyAlignment="1">
      <alignment horizontal="center" vertical="center"/>
    </xf>
    <xf numFmtId="10" fontId="5" fillId="4" borderId="11" xfId="1" applyNumberFormat="1" applyFont="1" applyFill="1" applyBorder="1" applyAlignment="1" applyProtection="1">
      <alignment horizontal="center" vertical="top" wrapText="1"/>
    </xf>
    <xf numFmtId="10" fontId="5" fillId="4" borderId="14" xfId="1" applyNumberFormat="1" applyFont="1" applyFill="1" applyBorder="1" applyAlignment="1" applyProtection="1">
      <alignment horizontal="center" vertical="top" wrapText="1"/>
    </xf>
    <xf numFmtId="170" fontId="41" fillId="17" borderId="4" xfId="5" applyNumberFormat="1" applyFont="1" applyFill="1" applyBorder="1" applyAlignment="1">
      <alignment horizontal="left"/>
    </xf>
    <xf numFmtId="170" fontId="41" fillId="17" borderId="18" xfId="5" applyNumberFormat="1" applyFont="1" applyFill="1" applyBorder="1" applyAlignment="1">
      <alignment horizontal="left"/>
    </xf>
    <xf numFmtId="0" fontId="2" fillId="0" borderId="41" xfId="0" applyFont="1" applyBorder="1" applyAlignment="1">
      <alignment horizontal="left" vertical="center"/>
    </xf>
    <xf numFmtId="0" fontId="2" fillId="0" borderId="43" xfId="0" applyFont="1" applyBorder="1" applyAlignment="1">
      <alignment horizontal="left" vertical="center"/>
    </xf>
    <xf numFmtId="0" fontId="10" fillId="0" borderId="41" xfId="0" applyFont="1" applyBorder="1" applyAlignment="1">
      <alignment horizontal="left" vertical="center"/>
    </xf>
    <xf numFmtId="0" fontId="10" fillId="0" borderId="43" xfId="0" applyFont="1" applyBorder="1" applyAlignment="1">
      <alignment horizontal="left" vertical="center"/>
    </xf>
    <xf numFmtId="0" fontId="2" fillId="0" borderId="42" xfId="0" applyFont="1" applyBorder="1" applyAlignment="1">
      <alignment horizontal="left" vertical="center"/>
    </xf>
    <xf numFmtId="0" fontId="40" fillId="16" borderId="4" xfId="5" applyFont="1" applyFill="1" applyBorder="1" applyAlignment="1">
      <alignment horizontal="center"/>
    </xf>
    <xf numFmtId="0" fontId="40" fillId="16" borderId="31" xfId="5" applyFont="1" applyFill="1" applyBorder="1" applyAlignment="1">
      <alignment horizontal="center"/>
    </xf>
    <xf numFmtId="0" fontId="41" fillId="17" borderId="4" xfId="5" applyFont="1" applyFill="1" applyBorder="1" applyAlignment="1">
      <alignment horizontal="center"/>
    </xf>
    <xf numFmtId="0" fontId="41" fillId="17" borderId="31" xfId="5" applyFont="1" applyFill="1" applyBorder="1" applyAlignment="1">
      <alignment horizontal="center"/>
    </xf>
    <xf numFmtId="0" fontId="39" fillId="4" borderId="4" xfId="5" applyFont="1" applyFill="1" applyBorder="1" applyAlignment="1">
      <alignment horizontal="center"/>
    </xf>
    <xf numFmtId="0" fontId="39" fillId="4" borderId="31" xfId="5" applyFont="1" applyFill="1" applyBorder="1" applyAlignment="1">
      <alignment horizontal="center"/>
    </xf>
    <xf numFmtId="0" fontId="10" fillId="0" borderId="31" xfId="6" applyFont="1" applyBorder="1" applyAlignment="1">
      <alignment horizontal="left" vertical="center" wrapText="1"/>
    </xf>
    <xf numFmtId="166" fontId="5" fillId="18" borderId="21" xfId="0" applyNumberFormat="1" applyFont="1" applyFill="1" applyBorder="1" applyAlignment="1">
      <alignment horizontal="right" vertical="center"/>
    </xf>
    <xf numFmtId="166" fontId="5" fillId="18" borderId="20" xfId="0" applyNumberFormat="1" applyFont="1" applyFill="1" applyBorder="1" applyAlignment="1">
      <alignment horizontal="right" vertical="center"/>
    </xf>
    <xf numFmtId="0" fontId="19" fillId="2" borderId="15" xfId="0" applyFont="1" applyFill="1" applyBorder="1" applyAlignment="1">
      <alignment horizontal="center" vertical="top"/>
    </xf>
    <xf numFmtId="5" fontId="21" fillId="14" borderId="38" xfId="4" applyNumberFormat="1" applyFont="1" applyFill="1" applyBorder="1" applyAlignment="1">
      <alignment horizontal="center" vertical="center"/>
    </xf>
    <xf numFmtId="0" fontId="0" fillId="2" borderId="17" xfId="0" applyFill="1" applyBorder="1" applyAlignment="1">
      <alignment horizontal="center" vertical="center"/>
    </xf>
    <xf numFmtId="5" fontId="21" fillId="14" borderId="39" xfId="4" applyNumberFormat="1" applyFont="1" applyFill="1" applyBorder="1" applyAlignment="1">
      <alignment horizontal="center" vertical="center"/>
    </xf>
    <xf numFmtId="5" fontId="21" fillId="14" borderId="17" xfId="4" applyNumberFormat="1" applyFont="1" applyFill="1" applyBorder="1" applyAlignment="1">
      <alignment horizontal="center" vertical="center"/>
    </xf>
    <xf numFmtId="0" fontId="14" fillId="0" borderId="0" xfId="8" applyFont="1"/>
    <xf numFmtId="0" fontId="14" fillId="0" borderId="0" xfId="9" applyFont="1" applyAlignment="1">
      <alignment horizontal="left" wrapText="1"/>
    </xf>
    <xf numFmtId="174" fontId="14" fillId="0" borderId="0" xfId="9" applyNumberFormat="1" applyFont="1" applyAlignment="1">
      <alignment horizontal="center"/>
    </xf>
    <xf numFmtId="175" fontId="52" fillId="11" borderId="29" xfId="1" applyNumberFormat="1" applyFont="1" applyFill="1" applyBorder="1" applyAlignment="1" applyProtection="1">
      <alignment horizontal="center" vertical="center"/>
    </xf>
  </cellXfs>
  <cellStyles count="12">
    <cellStyle name="Comma" xfId="7" builtinId="3"/>
    <cellStyle name="Currency" xfId="3" builtinId="4"/>
    <cellStyle name="Currency 2" xfId="11" xr:uid="{00000000-0005-0000-0000-000002000000}"/>
    <cellStyle name="Normal" xfId="0" builtinId="0"/>
    <cellStyle name="Normal 2" xfId="2" xr:uid="{00000000-0005-0000-0000-000004000000}"/>
    <cellStyle name="Normal 3" xfId="5" xr:uid="{00000000-0005-0000-0000-000005000000}"/>
    <cellStyle name="Normal 4" xfId="8" xr:uid="{00000000-0005-0000-0000-000006000000}"/>
    <cellStyle name="Normal_2003 Habitat Subsidy Needs Analysis" xfId="10" xr:uid="{00000000-0005-0000-0000-000007000000}"/>
    <cellStyle name="Normal_Attachment B - RPW" xfId="4" xr:uid="{00000000-0005-0000-0000-000008000000}"/>
    <cellStyle name="Normal_Blank Detailed Cost Breakdown" xfId="6" xr:uid="{00000000-0005-0000-0000-000009000000}"/>
    <cellStyle name="Normal_DISB_RVW" xfId="9" xr:uid="{00000000-0005-0000-0000-00000A000000}"/>
    <cellStyle name="Percent" xfId="1" builtinId="5"/>
  </cellStyles>
  <dxfs count="4">
    <dxf>
      <font>
        <b val="0"/>
        <i val="0"/>
        <color rgb="FF008000"/>
      </font>
    </dxf>
    <dxf>
      <font>
        <b/>
        <i val="0"/>
        <color rgb="FFFF0000"/>
      </font>
    </dxf>
    <dxf>
      <font>
        <b val="0"/>
        <i val="0"/>
        <color rgb="FF008000"/>
      </font>
    </dxf>
    <dxf>
      <font>
        <b/>
        <i val="0"/>
        <color rgb="FFFF0000"/>
      </font>
    </dxf>
  </dxfs>
  <tableStyles count="0" defaultTableStyle="TableStyleMedium9" defaultPivotStyle="PivotStyleLight16"/>
  <colors>
    <mruColors>
      <color rgb="FFFFFF99"/>
      <color rgb="FF99FFCC"/>
      <color rgb="FF008000"/>
      <color rgb="FF01E9DE"/>
      <color rgb="FFCCFF66"/>
      <color rgb="FF003366"/>
      <color rgb="FF79D7F5"/>
      <color rgb="FFFFFF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530775</xdr:colOff>
      <xdr:row>0</xdr:row>
      <xdr:rowOff>857250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59942"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647700</xdr:colOff>
      <xdr:row>6</xdr:row>
      <xdr:rowOff>31313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81100" cy="95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hlb.fhlbcin.net/Disaster%20Planning/End%20User%20Computing%20(EUC)/EUC_InventoryListing_RiskAssessment_HCI.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heet2"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3"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Sheet4"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Sheet5"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Sheet6"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Sheet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Page"/>
      <sheetName val="Variables"/>
      <sheetName val="Change Control"/>
      <sheetName val="Inclusion_Flowchart"/>
      <sheetName val="Inv_List"/>
      <sheetName val="Qtrly_Changes"/>
      <sheetName val="Assessments_Excel"/>
      <sheetName val="Assessments_Access"/>
    </sheetNames>
    <sheetDataSet>
      <sheetData sheetId="0"/>
      <sheetData sheetId="1">
        <row r="7">
          <cell r="C7" t="str">
            <v>Low</v>
          </cell>
          <cell r="D7" t="str">
            <v>Medium</v>
          </cell>
          <cell r="E7" t="str">
            <v>High</v>
          </cell>
          <cell r="F7" t="str">
            <v>N/A</v>
          </cell>
        </row>
        <row r="8">
          <cell r="C8" t="str">
            <v>Low</v>
          </cell>
          <cell r="D8" t="str">
            <v>Medium</v>
          </cell>
          <cell r="E8" t="str">
            <v>High</v>
          </cell>
        </row>
        <row r="9">
          <cell r="C9" t="str">
            <v>No</v>
          </cell>
          <cell r="D9" t="str">
            <v>Yes</v>
          </cell>
          <cell r="E9" t="str">
            <v>N/A</v>
          </cell>
        </row>
        <row r="10">
          <cell r="C10" t="str">
            <v>No</v>
          </cell>
          <cell r="D10" t="str">
            <v>Yes</v>
          </cell>
        </row>
        <row r="11">
          <cell r="C11">
            <v>1</v>
          </cell>
          <cell r="D11">
            <v>2</v>
          </cell>
          <cell r="E11">
            <v>3</v>
          </cell>
          <cell r="F11">
            <v>4</v>
          </cell>
          <cell r="G11">
            <v>5</v>
          </cell>
          <cell r="H11">
            <v>6</v>
          </cell>
          <cell r="I11">
            <v>7</v>
          </cell>
          <cell r="J11">
            <v>8</v>
          </cell>
          <cell r="K11">
            <v>9</v>
          </cell>
          <cell r="L11">
            <v>10</v>
          </cell>
        </row>
        <row r="12">
          <cell r="C12">
            <v>1</v>
          </cell>
          <cell r="D12" t="str">
            <v>2+</v>
          </cell>
        </row>
        <row r="13">
          <cell r="C13" t="str">
            <v>Critical Part</v>
          </cell>
          <cell r="D13" t="str">
            <v>Regularly Used</v>
          </cell>
          <cell r="E13" t="str">
            <v>Not Important</v>
          </cell>
        </row>
        <row r="14">
          <cell r="C14" t="str">
            <v>Not Submitted</v>
          </cell>
          <cell r="D14" t="str">
            <v>Submitted</v>
          </cell>
          <cell r="E14" t="str">
            <v>Complete</v>
          </cell>
          <cell r="F14" t="str">
            <v>N/A</v>
          </cell>
        </row>
      </sheetData>
      <sheetData sheetId="2"/>
      <sheetData sheetId="3"/>
      <sheetData sheetId="4">
        <row r="17">
          <cell r="A17" t="str">
            <v>File #</v>
          </cell>
          <cell r="B17" t="str">
            <v>General File Name</v>
          </cell>
          <cell r="C17" t="str">
            <v>File Purpose</v>
          </cell>
          <cell r="D17" t="str">
            <v>File Name on LAN</v>
          </cell>
          <cell r="E17" t="str">
            <v>Frequency of Usage</v>
          </cell>
          <cell r="F17" t="str">
            <v>SOX 404-Related?</v>
          </cell>
          <cell r="G17" t="str">
            <v>Documentation 
Source
(If outside the process)</v>
          </cell>
          <cell r="H17" t="str">
            <v>Primary 
User</v>
          </cell>
          <cell r="I17" t="str">
            <v>Support 
User(s)</v>
          </cell>
          <cell r="J17" t="str">
            <v>Location of File on LAN</v>
          </cell>
          <cell r="K17" t="str">
            <v>General Function</v>
          </cell>
          <cell r="L17" t="str">
            <v>Elimination due to 
Future Deployment</v>
          </cell>
          <cell r="M17" t="str">
            <v>Comments</v>
          </cell>
          <cell r="N17" t="str">
            <v>Office File Type</v>
          </cell>
          <cell r="O17" t="str">
            <v>Assessed File Complexity Level</v>
          </cell>
          <cell r="P17" t="str">
            <v>Assessed File Risk Level</v>
          </cell>
          <cell r="Q17" t="str">
            <v>Does the File Meet the "Important" Classification for the FHLBank?</v>
          </cell>
          <cell r="R17" t="str">
            <v>Assessed Inherent Overall Complexity / Risk Level</v>
          </cell>
          <cell r="S17" t="str">
            <v>Assessed Adherence to Best Practice Standards</v>
          </cell>
          <cell r="T17" t="str">
            <v>Assessed Adherence to Best Practice Conventions</v>
          </cell>
          <cell r="U17" t="str">
            <v>Assessed Control Structure</v>
          </cell>
          <cell r="V17" t="str">
            <v>Assessed Residual Risk Exposure</v>
          </cell>
          <cell r="W17" t="str">
            <v>Residual Risk Assessment Comments</v>
          </cell>
        </row>
        <row r="18">
          <cell r="A18">
            <v>1</v>
          </cell>
          <cell r="B18" t="str">
            <v>AHP Offering Data Storage/Tracking</v>
          </cell>
          <cell r="C18" t="str">
            <v>Processing of new AHP applications submitted through the AHP on-line application system.</v>
          </cell>
          <cell r="D18" t="str">
            <v>YYYYOO app.xlt</v>
          </cell>
          <cell r="E18" t="str">
            <v>Semi-Annually</v>
          </cell>
          <cell r="F18" t="str">
            <v>Yes</v>
          </cell>
          <cell r="G18" t="str">
            <v>Word documents: AHP Offering Tasklist, AHP Offering Set-up Process, AHP Scoring &amp; Application Finalization Procedures</v>
          </cell>
          <cell r="H18" t="str">
            <v>BAP</v>
          </cell>
          <cell r="I18" t="str">
            <v>JHW</v>
          </cell>
          <cell r="J18" t="str">
            <v>G:\Templates\</v>
          </cell>
          <cell r="K18" t="str">
            <v>This workbook is linked to the Directory.mdb and the AHP Data Extract performed by IT from the AHP on-line application.  This workbook is used to maintain project information and scoring.  The data in this spreadsheet is used to upload data to HOBE and th</v>
          </cell>
          <cell r="L18" t="str">
            <v>No</v>
          </cell>
          <cell r="M18" t="str">
            <v>Currently it is more expedient to utilize this process to manipulate the data extracted from the IT solution in this manner.  Down the road when the resources become available we will look at migrating  this to an IT-supported system.</v>
          </cell>
          <cell r="N18" t="str">
            <v>Excel</v>
          </cell>
          <cell r="O18" t="str">
            <v>Medium</v>
          </cell>
          <cell r="P18" t="str">
            <v>Medium</v>
          </cell>
          <cell r="Q18" t="str">
            <v>Yes</v>
          </cell>
          <cell r="R18" t="str">
            <v>Medium</v>
          </cell>
          <cell r="S18" t="str">
            <v>High</v>
          </cell>
          <cell r="T18" t="str">
            <v>High</v>
          </cell>
          <cell r="U18" t="str">
            <v>High</v>
          </cell>
          <cell r="V18" t="str">
            <v>Low</v>
          </cell>
          <cell r="W18" t="str">
            <v>This workbook is used twice a year and has one link to an outside workbook and VBA code written by IT and thoroughly tested by HCI.  This code is not currently being used because we are not currently allowing subsidized advances.</v>
          </cell>
        </row>
        <row r="19">
          <cell r="A19">
            <v>2</v>
          </cell>
          <cell r="B19" t="str">
            <v>AHP Offering Data Management</v>
          </cell>
          <cell r="C19" t="str">
            <v>Data management and reporting on new AHP applications submitted through the AHP on-line application system.</v>
          </cell>
          <cell r="D19" t="str">
            <v>AHP Applications.mdb</v>
          </cell>
          <cell r="E19" t="str">
            <v>Semi-Annually</v>
          </cell>
          <cell r="F19" t="str">
            <v>Yes</v>
          </cell>
          <cell r="H19" t="str">
            <v>BAP</v>
          </cell>
          <cell r="I19" t="str">
            <v>JHW</v>
          </cell>
          <cell r="J19" t="str">
            <v>G:\yyyyOO AHP\</v>
          </cell>
          <cell r="K19" t="str">
            <v>This database is linked to yyyyOO apps.xlt.  This database is used to query the data contained in yyyyOO apps.xlt.  Queries and reports are generated to provide data regarding AHP projects to senior management and the Board of Directors.  The database als</v>
          </cell>
          <cell r="L19" t="str">
            <v>No</v>
          </cell>
          <cell r="M19" t="str">
            <v>Currently it is more expedient to utilize this process to query the data extracted from the IT solution.  Down the road when the resources become available we will look at migrating  this to an IT-supported system.</v>
          </cell>
          <cell r="N19" t="str">
            <v>Access</v>
          </cell>
          <cell r="O19" t="str">
            <v>Low</v>
          </cell>
          <cell r="P19" t="str">
            <v>Medium</v>
          </cell>
          <cell r="Q19" t="str">
            <v>Yes</v>
          </cell>
          <cell r="R19" t="str">
            <v>Low</v>
          </cell>
          <cell r="S19" t="str">
            <v>High</v>
          </cell>
          <cell r="T19" t="str">
            <v>High</v>
          </cell>
          <cell r="U19" t="str">
            <v>High</v>
          </cell>
          <cell r="V19" t="str">
            <v>Low</v>
          </cell>
          <cell r="W19" t="str">
            <v>This database is used twice a year and has one link to the EUC'd AHP Offering Data Storage/Tracking workbook. In this manner the back end file is separate from the objects.  The database contains no VBA code and is used solely for querying data from the E</v>
          </cell>
        </row>
        <row r="20">
          <cell r="A20">
            <v>3</v>
          </cell>
          <cell r="B20" t="str">
            <v>Habitat for Humanity Project Financial Feasibility &amp; Need for Subsidy Analysis</v>
          </cell>
          <cell r="C20" t="str">
            <v>To determine whether a project meets the IP financial feasibility requirements.</v>
          </cell>
          <cell r="D20" t="str">
            <v>HFH Attachment D with Detailed Cost Breakdown.xlt</v>
          </cell>
          <cell r="E20" t="str">
            <v>Activity Based</v>
          </cell>
          <cell r="F20" t="str">
            <v>Yes</v>
          </cell>
          <cell r="G20" t="str">
            <v>N/A</v>
          </cell>
          <cell r="H20" t="str">
            <v>JMD</v>
          </cell>
          <cell r="I20" t="str">
            <v>HCI Staff</v>
          </cell>
          <cell r="J20" t="str">
            <v>G:\AHP\ ahpcalcs\</v>
          </cell>
          <cell r="K20" t="str">
            <v>Workbook contains six spreadsheets - one input, two output, and three supporting.  Data is entered into the Input worksheet for Habitat for Humanity homeownership project analysis of development projections to determine whether a project is financially vi</v>
          </cell>
          <cell r="L20" t="str">
            <v>No</v>
          </cell>
          <cell r="M20" t="str">
            <v>This process is most expedient and efficient for determining feasibility.  Since this is a one-off item prepared per project or homebuyer based upon independent data not found in any HCI systems the flexibility of an EUC Excel application is warranted.</v>
          </cell>
          <cell r="N20" t="str">
            <v>Excel</v>
          </cell>
          <cell r="O20" t="str">
            <v>Low</v>
          </cell>
          <cell r="P20" t="str">
            <v>Medium</v>
          </cell>
          <cell r="Q20" t="str">
            <v>Yes</v>
          </cell>
          <cell r="R20" t="str">
            <v>Low</v>
          </cell>
          <cell r="S20" t="str">
            <v>High</v>
          </cell>
          <cell r="T20" t="str">
            <v>High</v>
          </cell>
          <cell r="U20" t="str">
            <v>High</v>
          </cell>
          <cell r="V20" t="str">
            <v>Low</v>
          </cell>
          <cell r="W20">
            <v>0</v>
          </cell>
        </row>
        <row r="21">
          <cell r="A21">
            <v>4</v>
          </cell>
          <cell r="B21" t="str">
            <v>Ownership Project Financial Feasibility Analysis</v>
          </cell>
          <cell r="C21" t="str">
            <v>To determine whether a project meets the IP financial feasibility requirements.</v>
          </cell>
          <cell r="D21" t="str">
            <v>OOCFEAS.xls</v>
          </cell>
          <cell r="E21" t="str">
            <v>Activity Based</v>
          </cell>
          <cell r="F21" t="str">
            <v>Yes</v>
          </cell>
          <cell r="H21" t="str">
            <v>BAP</v>
          </cell>
          <cell r="I21" t="str">
            <v>HCI Staff</v>
          </cell>
          <cell r="J21" t="str">
            <v>G:\AHP\ ahpcalcs\</v>
          </cell>
          <cell r="K21" t="str">
            <v xml:space="preserve">Workbook contains a spreadsheet into which data is entered for ownership project analysis of development projections to determine whether a project is financially viable and needs the subsidy requested in the application.  Utilized at time of application </v>
          </cell>
          <cell r="L21" t="str">
            <v>No</v>
          </cell>
          <cell r="M21" t="str">
            <v>This process is most expedient and efficient for determining feasibility.  We are looking at combining items 3, 4, &amp; 5 into one EUC application to make the process more transparent.  Since this is a one-off item prepared per project or homebuyer based upo</v>
          </cell>
          <cell r="N21" t="str">
            <v>Excel</v>
          </cell>
          <cell r="O21" t="str">
            <v>Low</v>
          </cell>
          <cell r="P21" t="str">
            <v>Medium</v>
          </cell>
          <cell r="Q21" t="str">
            <v>Yes</v>
          </cell>
          <cell r="R21" t="str">
            <v>Low</v>
          </cell>
          <cell r="S21" t="str">
            <v>High</v>
          </cell>
          <cell r="T21" t="str">
            <v>High</v>
          </cell>
          <cell r="U21" t="str">
            <v>High</v>
          </cell>
          <cell r="V21" t="str">
            <v>Low</v>
          </cell>
          <cell r="W21">
            <v>0</v>
          </cell>
        </row>
        <row r="22">
          <cell r="A22">
            <v>5</v>
          </cell>
          <cell r="B22" t="str">
            <v>Rental Project Financial Feasibility Analysis</v>
          </cell>
          <cell r="C22" t="str">
            <v>To determine whether a project meets the IP financial feasibility requirements.</v>
          </cell>
          <cell r="D22" t="str">
            <v>RTLFEAS__RPW.xls</v>
          </cell>
          <cell r="E22" t="str">
            <v>Activity Based</v>
          </cell>
          <cell r="F22" t="str">
            <v>Yes</v>
          </cell>
          <cell r="H22" t="str">
            <v>BAP</v>
          </cell>
          <cell r="I22" t="str">
            <v>HCI Staff</v>
          </cell>
          <cell r="J22" t="str">
            <v>G:\AHP\ ahpcalcs\</v>
          </cell>
          <cell r="K22" t="str">
            <v>Workbook contains two spreadsheets into which data is entered for rental project analysis of development and operating projections to determine whether a project is financially viable and needs the subsidy requested in the application.  An analysis of the</v>
          </cell>
          <cell r="L22" t="str">
            <v>No</v>
          </cell>
          <cell r="M22" t="str">
            <v>This process is most expedient and efficient for determining feasibility.  We are looking at combining items 3, 4, &amp; 5 into one EUC application to make the process more transparent.  Since this is a one-off item prepared per project or homebuyer based upo</v>
          </cell>
          <cell r="N22" t="str">
            <v>Excel</v>
          </cell>
          <cell r="O22" t="str">
            <v>Low</v>
          </cell>
          <cell r="P22" t="str">
            <v>Medium</v>
          </cell>
          <cell r="Q22" t="str">
            <v>Yes</v>
          </cell>
          <cell r="R22" t="str">
            <v>Low</v>
          </cell>
          <cell r="S22" t="str">
            <v>High</v>
          </cell>
          <cell r="T22" t="str">
            <v>High</v>
          </cell>
          <cell r="U22" t="str">
            <v>High</v>
          </cell>
          <cell r="V22" t="str">
            <v>Low</v>
          </cell>
          <cell r="W22">
            <v>0</v>
          </cell>
        </row>
        <row r="23">
          <cell r="A23">
            <v>6</v>
          </cell>
          <cell r="B23" t="str">
            <v>AHP and Welcome Home Activity Summary</v>
          </cell>
          <cell r="C23" t="str">
            <v>Tracking of Applications Received, Applications Approved, and Current Status of Approved Applications</v>
          </cell>
          <cell r="D23" t="str">
            <v>1990-2011 AHP WH Activity Summary.xls</v>
          </cell>
          <cell r="E23" t="str">
            <v>Monthly</v>
          </cell>
          <cell r="F23" t="str">
            <v>No</v>
          </cell>
          <cell r="H23" t="str">
            <v>BAP</v>
          </cell>
          <cell r="I23" t="str">
            <v>JMD</v>
          </cell>
          <cell r="J23" t="str">
            <v>G:\Monthly Reports\YYYY Monthly</v>
          </cell>
          <cell r="K23" t="str">
            <v>This workbook is updated from information pulled from AHPfund and HO3000 reports.  Tracking of Applications Received, Applications Approved, and Current Status of Approved Applications is reported monthly to the Board via Ms. Peterson's monthly.  Tracking</v>
          </cell>
          <cell r="L23" t="str">
            <v>Yes - HOBE Maintenance 2012</v>
          </cell>
          <cell r="M23" t="str">
            <v>Currently all the data required to generate this report for the BOD is not stored in any one IT solution.  Currently it is more expedient to utilize this process to manipulate the data extracted from the IT solution in this manner.  Down the road when the</v>
          </cell>
          <cell r="N23" t="str">
            <v>Excel</v>
          </cell>
          <cell r="O23" t="str">
            <v>Low</v>
          </cell>
          <cell r="P23" t="str">
            <v>Low</v>
          </cell>
          <cell r="Q23" t="str">
            <v>Yes</v>
          </cell>
          <cell r="R23" t="str">
            <v>Low</v>
          </cell>
          <cell r="S23" t="str">
            <v>High</v>
          </cell>
          <cell r="T23" t="str">
            <v>High</v>
          </cell>
          <cell r="U23" t="str">
            <v>High</v>
          </cell>
          <cell r="V23" t="str">
            <v>Low</v>
          </cell>
          <cell r="W23">
            <v>0</v>
          </cell>
        </row>
        <row r="24">
          <cell r="A24">
            <v>7</v>
          </cell>
          <cell r="B24" t="str">
            <v>AHP Available Funds Report</v>
          </cell>
          <cell r="C24" t="str">
            <v>Allocation of AHP Accrual and De-obligated/Recaptured Subsidy to set-aside and offerings</v>
          </cell>
          <cell r="D24" t="str">
            <v>BOD Available Funds.xlt</v>
          </cell>
          <cell r="E24" t="str">
            <v>Activity Based</v>
          </cell>
          <cell r="F24" t="str">
            <v>Yes</v>
          </cell>
          <cell r="H24" t="str">
            <v>BAP</v>
          </cell>
          <cell r="I24" t="str">
            <v>JHW</v>
          </cell>
          <cell r="J24" t="str">
            <v>G:\Templates\</v>
          </cell>
          <cell r="K24" t="str">
            <v>Breaksdown the information contained in the Pool Analysis prepared by Accounting into $ amounts available for the two AHP offerings and the Welcome Home (set-aside) offering.</v>
          </cell>
          <cell r="L24" t="str">
            <v>Yes - Future HOBE Maintenance</v>
          </cell>
          <cell r="N24" t="str">
            <v>Excel</v>
          </cell>
          <cell r="O24" t="str">
            <v>Low</v>
          </cell>
          <cell r="P24" t="str">
            <v>Low</v>
          </cell>
          <cell r="Q24" t="str">
            <v>Yes</v>
          </cell>
          <cell r="R24" t="str">
            <v>Low</v>
          </cell>
          <cell r="S24" t="str">
            <v>High</v>
          </cell>
          <cell r="T24" t="str">
            <v>High</v>
          </cell>
          <cell r="U24" t="str">
            <v>High</v>
          </cell>
          <cell r="V24" t="str">
            <v>Low</v>
          </cell>
          <cell r="W24" t="str">
            <v>Output is subject to a validity review by another department member.</v>
          </cell>
        </row>
        <row r="25">
          <cell r="A25">
            <v>8</v>
          </cell>
          <cell r="B25" t="str">
            <v>AHP Disbursement &amp; De-obligation Rate Tracking</v>
          </cell>
          <cell r="C25" t="str">
            <v>Tracking of the amount of AHP Competitive disbursements and deobligations for Bankwide Incentive Goal</v>
          </cell>
          <cell r="D25" t="str">
            <v>AHP Disb Rate - Incentive Goal Tracking.xls</v>
          </cell>
          <cell r="E25" t="str">
            <v>Monthly</v>
          </cell>
          <cell r="F25" t="str">
            <v>No</v>
          </cell>
          <cell r="H25" t="str">
            <v>WJR</v>
          </cell>
          <cell r="I25" t="str">
            <v>BAP</v>
          </cell>
          <cell r="J25" t="str">
            <v>G:\Monthly Reports\YYYY Monthly</v>
          </cell>
          <cell r="K25" t="str">
            <v>Track the dollar amounts of YTD disbursements and de-obligations as of each month end in order to report progress towards Bankwide Incentive Goals</v>
          </cell>
          <cell r="L25" t="str">
            <v>Yes - Future HOBE Maintenance</v>
          </cell>
          <cell r="N25" t="str">
            <v>Excel</v>
          </cell>
          <cell r="O25" t="str">
            <v>Low</v>
          </cell>
          <cell r="P25" t="str">
            <v>Low</v>
          </cell>
          <cell r="Q25" t="str">
            <v>Yes</v>
          </cell>
          <cell r="R25" t="str">
            <v>Low</v>
          </cell>
          <cell r="S25" t="str">
            <v>High</v>
          </cell>
          <cell r="T25" t="str">
            <v>High</v>
          </cell>
          <cell r="U25" t="str">
            <v>High</v>
          </cell>
          <cell r="V25" t="str">
            <v>Low</v>
          </cell>
          <cell r="W25" t="str">
            <v>Output is subject to a validity review by another department member.</v>
          </cell>
        </row>
        <row r="26">
          <cell r="A26">
            <v>9</v>
          </cell>
          <cell r="B26" t="str">
            <v>CICA Disbursements Summary</v>
          </cell>
          <cell r="C26" t="str">
            <v>Tracking of CIP and EDP disbursement activity for CIO's monthly</v>
          </cell>
          <cell r="D26" t="str">
            <v>MM-DD-YY CICA Disbursements Summary.xls</v>
          </cell>
          <cell r="E26" t="str">
            <v>Weekly</v>
          </cell>
          <cell r="F26" t="str">
            <v>No</v>
          </cell>
          <cell r="H26" t="str">
            <v>SMM</v>
          </cell>
          <cell r="I26" t="str">
            <v>LKO</v>
          </cell>
          <cell r="J26" t="str">
            <v>G:\CIP\YYYY\CICA Disbursement Summary</v>
          </cell>
          <cell r="K26" t="str">
            <v>Track the dollar amounts of YTD disbursements as of each week in order to report activity for SVP and VP's weekly reports.</v>
          </cell>
          <cell r="L26" t="str">
            <v>Yes - HOBE Maintenance 2012</v>
          </cell>
          <cell r="N26" t="str">
            <v>Excel</v>
          </cell>
          <cell r="O26" t="str">
            <v>Low</v>
          </cell>
          <cell r="P26" t="str">
            <v>Medium</v>
          </cell>
          <cell r="Q26" t="str">
            <v>Yes</v>
          </cell>
          <cell r="R26" t="str">
            <v>Low</v>
          </cell>
          <cell r="S26" t="str">
            <v>High</v>
          </cell>
          <cell r="T26" t="str">
            <v>High</v>
          </cell>
          <cell r="U26" t="str">
            <v>High</v>
          </cell>
          <cell r="V26" t="str">
            <v>Low</v>
          </cell>
          <cell r="W26" t="str">
            <v>Only the output sheet contains hidden columns so that the report can be formatted appropriately for printing because columns cannot be grouped or ungrouped when the sheet is protected.  Output is subject to a validity review by another department member.</v>
          </cell>
        </row>
        <row r="27">
          <cell r="A27">
            <v>10</v>
          </cell>
          <cell r="B27" t="str">
            <v>AHP Rehab Project Sources &amp; Uses</v>
          </cell>
          <cell r="C27" t="str">
            <v>Tracking of costs of rehabilitation and funding sources to cover those costs for AHP projects.</v>
          </cell>
          <cell r="D27" t="str">
            <v>Rehab Attachment A.xlt</v>
          </cell>
          <cell r="E27" t="str">
            <v>Activity Based</v>
          </cell>
          <cell r="F27" t="str">
            <v>No</v>
          </cell>
          <cell r="H27" t="str">
            <v>JMD</v>
          </cell>
          <cell r="I27" t="str">
            <v>HCI Staff</v>
          </cell>
          <cell r="J27" t="str">
            <v>G:\AHP\ ahpcalcs\</v>
          </cell>
          <cell r="K27" t="str">
            <v>Workbook contains a spreadsheet into which data is entered for project analysis of rehabilitation costs to determine whether a project is financially viable and needs the subsidy requested in the application.  Utilized at time of application submission an</v>
          </cell>
          <cell r="L27" t="str">
            <v>No</v>
          </cell>
          <cell r="N27" t="str">
            <v>Excel</v>
          </cell>
          <cell r="O27" t="str">
            <v>Low</v>
          </cell>
          <cell r="P27" t="str">
            <v>Medium</v>
          </cell>
          <cell r="Q27" t="str">
            <v>Yes</v>
          </cell>
          <cell r="R27" t="str">
            <v>Low</v>
          </cell>
          <cell r="S27" t="str">
            <v>High</v>
          </cell>
          <cell r="T27" t="str">
            <v>High</v>
          </cell>
          <cell r="U27" t="str">
            <v>High</v>
          </cell>
          <cell r="V27" t="str">
            <v>Low</v>
          </cell>
          <cell r="W27" t="str">
            <v>Only the output sheet contains hidden columns so that the report can be formatted appropriately for printing because columns cannot be grouped or ungrouped when the sheet is protected.  Output is subject to a validity review by another department member.</v>
          </cell>
        </row>
        <row r="28">
          <cell r="N28" t="str">
            <v/>
          </cell>
          <cell r="O28" t="str">
            <v/>
          </cell>
          <cell r="P28" t="str">
            <v/>
          </cell>
          <cell r="Q28" t="str">
            <v/>
          </cell>
          <cell r="R28" t="str">
            <v/>
          </cell>
          <cell r="S28" t="str">
            <v/>
          </cell>
          <cell r="T28" t="str">
            <v/>
          </cell>
          <cell r="U28" t="str">
            <v/>
          </cell>
          <cell r="V28" t="str">
            <v/>
          </cell>
          <cell r="W28" t="str">
            <v/>
          </cell>
        </row>
        <row r="29">
          <cell r="N29" t="str">
            <v/>
          </cell>
          <cell r="O29" t="str">
            <v/>
          </cell>
          <cell r="P29" t="str">
            <v/>
          </cell>
          <cell r="Q29" t="str">
            <v/>
          </cell>
          <cell r="R29" t="str">
            <v/>
          </cell>
          <cell r="S29" t="str">
            <v/>
          </cell>
          <cell r="T29" t="str">
            <v/>
          </cell>
          <cell r="U29" t="str">
            <v/>
          </cell>
          <cell r="V29" t="str">
            <v/>
          </cell>
          <cell r="W29" t="str">
            <v/>
          </cell>
        </row>
        <row r="30">
          <cell r="N30" t="str">
            <v/>
          </cell>
          <cell r="O30" t="str">
            <v/>
          </cell>
          <cell r="P30" t="str">
            <v/>
          </cell>
          <cell r="Q30" t="str">
            <v/>
          </cell>
          <cell r="R30" t="str">
            <v/>
          </cell>
          <cell r="S30" t="str">
            <v/>
          </cell>
          <cell r="T30" t="str">
            <v/>
          </cell>
          <cell r="U30" t="str">
            <v/>
          </cell>
          <cell r="V30" t="str">
            <v/>
          </cell>
          <cell r="W30" t="str">
            <v/>
          </cell>
        </row>
        <row r="31">
          <cell r="N31" t="str">
            <v/>
          </cell>
          <cell r="O31" t="str">
            <v/>
          </cell>
          <cell r="P31" t="str">
            <v/>
          </cell>
          <cell r="Q31" t="str">
            <v/>
          </cell>
          <cell r="R31" t="str">
            <v/>
          </cell>
          <cell r="S31" t="str">
            <v/>
          </cell>
          <cell r="T31" t="str">
            <v/>
          </cell>
          <cell r="U31" t="str">
            <v/>
          </cell>
          <cell r="V31" t="str">
            <v/>
          </cell>
          <cell r="W31" t="str">
            <v/>
          </cell>
        </row>
        <row r="32">
          <cell r="N32" t="str">
            <v/>
          </cell>
          <cell r="O32" t="str">
            <v/>
          </cell>
          <cell r="P32" t="str">
            <v/>
          </cell>
          <cell r="Q32" t="str">
            <v/>
          </cell>
          <cell r="R32" t="str">
            <v/>
          </cell>
          <cell r="S32" t="str">
            <v/>
          </cell>
          <cell r="T32" t="str">
            <v/>
          </cell>
          <cell r="U32" t="str">
            <v/>
          </cell>
          <cell r="V32" t="str">
            <v/>
          </cell>
          <cell r="W32" t="str">
            <v/>
          </cell>
        </row>
        <row r="33">
          <cell r="N33" t="str">
            <v/>
          </cell>
          <cell r="O33" t="str">
            <v/>
          </cell>
          <cell r="P33" t="str">
            <v/>
          </cell>
          <cell r="Q33" t="str">
            <v/>
          </cell>
          <cell r="R33" t="str">
            <v/>
          </cell>
          <cell r="S33" t="str">
            <v/>
          </cell>
          <cell r="T33" t="str">
            <v/>
          </cell>
          <cell r="U33" t="str">
            <v/>
          </cell>
          <cell r="V33" t="str">
            <v/>
          </cell>
          <cell r="W33" t="str">
            <v/>
          </cell>
        </row>
        <row r="34">
          <cell r="N34" t="str">
            <v/>
          </cell>
          <cell r="O34" t="str">
            <v/>
          </cell>
          <cell r="P34" t="str">
            <v/>
          </cell>
          <cell r="Q34" t="str">
            <v/>
          </cell>
          <cell r="R34" t="str">
            <v/>
          </cell>
          <cell r="S34" t="str">
            <v/>
          </cell>
          <cell r="T34" t="str">
            <v/>
          </cell>
          <cell r="U34" t="str">
            <v/>
          </cell>
          <cell r="V34" t="str">
            <v/>
          </cell>
          <cell r="W34" t="str">
            <v/>
          </cell>
        </row>
        <row r="35">
          <cell r="N35" t="str">
            <v/>
          </cell>
          <cell r="O35" t="str">
            <v/>
          </cell>
          <cell r="P35" t="str">
            <v/>
          </cell>
          <cell r="Q35" t="str">
            <v/>
          </cell>
          <cell r="R35" t="str">
            <v/>
          </cell>
          <cell r="S35" t="str">
            <v/>
          </cell>
          <cell r="T35" t="str">
            <v/>
          </cell>
          <cell r="U35" t="str">
            <v/>
          </cell>
          <cell r="V35" t="str">
            <v/>
          </cell>
          <cell r="W35" t="str">
            <v/>
          </cell>
        </row>
        <row r="36">
          <cell r="N36" t="str">
            <v/>
          </cell>
          <cell r="O36" t="str">
            <v/>
          </cell>
          <cell r="P36" t="str">
            <v/>
          </cell>
          <cell r="Q36" t="str">
            <v/>
          </cell>
          <cell r="R36" t="str">
            <v/>
          </cell>
          <cell r="S36" t="str">
            <v/>
          </cell>
          <cell r="T36" t="str">
            <v/>
          </cell>
          <cell r="U36" t="str">
            <v/>
          </cell>
          <cell r="V36" t="str">
            <v/>
          </cell>
          <cell r="W36" t="str">
            <v/>
          </cell>
        </row>
        <row r="37">
          <cell r="N37" t="str">
            <v/>
          </cell>
          <cell r="O37" t="str">
            <v/>
          </cell>
          <cell r="P37" t="str">
            <v/>
          </cell>
          <cell r="Q37" t="str">
            <v/>
          </cell>
          <cell r="R37" t="str">
            <v/>
          </cell>
          <cell r="S37" t="str">
            <v/>
          </cell>
          <cell r="T37" t="str">
            <v/>
          </cell>
          <cell r="U37" t="str">
            <v/>
          </cell>
          <cell r="V37" t="str">
            <v/>
          </cell>
          <cell r="W37" t="str">
            <v/>
          </cell>
        </row>
        <row r="38">
          <cell r="N38" t="str">
            <v/>
          </cell>
          <cell r="O38" t="str">
            <v/>
          </cell>
          <cell r="P38" t="str">
            <v/>
          </cell>
          <cell r="Q38" t="str">
            <v/>
          </cell>
          <cell r="R38" t="str">
            <v/>
          </cell>
          <cell r="S38" t="str">
            <v/>
          </cell>
          <cell r="T38" t="str">
            <v/>
          </cell>
          <cell r="U38" t="str">
            <v/>
          </cell>
          <cell r="V38" t="str">
            <v/>
          </cell>
          <cell r="W38" t="str">
            <v/>
          </cell>
        </row>
        <row r="39">
          <cell r="N39" t="str">
            <v/>
          </cell>
          <cell r="O39" t="str">
            <v/>
          </cell>
          <cell r="P39" t="str">
            <v/>
          </cell>
          <cell r="Q39" t="str">
            <v/>
          </cell>
          <cell r="R39" t="str">
            <v/>
          </cell>
          <cell r="S39" t="str">
            <v/>
          </cell>
          <cell r="T39" t="str">
            <v/>
          </cell>
          <cell r="U39" t="str">
            <v/>
          </cell>
          <cell r="V39" t="str">
            <v/>
          </cell>
          <cell r="W39" t="str">
            <v/>
          </cell>
        </row>
        <row r="40">
          <cell r="N40" t="str">
            <v/>
          </cell>
          <cell r="O40" t="str">
            <v/>
          </cell>
          <cell r="P40" t="str">
            <v/>
          </cell>
          <cell r="Q40" t="str">
            <v/>
          </cell>
          <cell r="R40" t="str">
            <v/>
          </cell>
          <cell r="S40" t="str">
            <v/>
          </cell>
          <cell r="T40" t="str">
            <v/>
          </cell>
          <cell r="U40" t="str">
            <v/>
          </cell>
          <cell r="V40" t="str">
            <v/>
          </cell>
          <cell r="W40" t="str">
            <v/>
          </cell>
        </row>
        <row r="41">
          <cell r="N41" t="str">
            <v/>
          </cell>
          <cell r="O41" t="str">
            <v/>
          </cell>
          <cell r="P41" t="str">
            <v/>
          </cell>
          <cell r="Q41" t="str">
            <v/>
          </cell>
          <cell r="R41" t="str">
            <v/>
          </cell>
          <cell r="S41" t="str">
            <v/>
          </cell>
          <cell r="T41" t="str">
            <v/>
          </cell>
          <cell r="U41" t="str">
            <v/>
          </cell>
          <cell r="V41" t="str">
            <v/>
          </cell>
          <cell r="W41" t="str">
            <v/>
          </cell>
        </row>
        <row r="42">
          <cell r="N42" t="str">
            <v/>
          </cell>
          <cell r="O42" t="str">
            <v/>
          </cell>
          <cell r="P42" t="str">
            <v/>
          </cell>
          <cell r="Q42" t="str">
            <v/>
          </cell>
          <cell r="R42" t="str">
            <v/>
          </cell>
          <cell r="S42" t="str">
            <v/>
          </cell>
          <cell r="T42" t="str">
            <v/>
          </cell>
          <cell r="U42" t="str">
            <v/>
          </cell>
          <cell r="V42" t="str">
            <v/>
          </cell>
          <cell r="W42" t="str">
            <v/>
          </cell>
        </row>
        <row r="43">
          <cell r="N43" t="str">
            <v/>
          </cell>
          <cell r="O43" t="str">
            <v/>
          </cell>
          <cell r="P43" t="str">
            <v/>
          </cell>
          <cell r="Q43" t="str">
            <v/>
          </cell>
          <cell r="R43" t="str">
            <v/>
          </cell>
          <cell r="S43" t="str">
            <v/>
          </cell>
          <cell r="T43" t="str">
            <v/>
          </cell>
          <cell r="U43" t="str">
            <v/>
          </cell>
          <cell r="V43" t="str">
            <v/>
          </cell>
          <cell r="W43" t="str">
            <v/>
          </cell>
        </row>
        <row r="44">
          <cell r="N44" t="str">
            <v/>
          </cell>
          <cell r="O44" t="str">
            <v/>
          </cell>
          <cell r="P44" t="str">
            <v/>
          </cell>
          <cell r="Q44" t="str">
            <v/>
          </cell>
          <cell r="R44" t="str">
            <v/>
          </cell>
          <cell r="S44" t="str">
            <v/>
          </cell>
          <cell r="T44" t="str">
            <v/>
          </cell>
          <cell r="U44" t="str">
            <v/>
          </cell>
          <cell r="V44" t="str">
            <v/>
          </cell>
          <cell r="W44" t="str">
            <v/>
          </cell>
        </row>
        <row r="45">
          <cell r="N45" t="str">
            <v/>
          </cell>
          <cell r="O45" t="str">
            <v/>
          </cell>
          <cell r="P45" t="str">
            <v/>
          </cell>
          <cell r="Q45" t="str">
            <v/>
          </cell>
          <cell r="R45" t="str">
            <v/>
          </cell>
          <cell r="S45" t="str">
            <v/>
          </cell>
          <cell r="T45" t="str">
            <v/>
          </cell>
          <cell r="U45" t="str">
            <v/>
          </cell>
          <cell r="V45" t="str">
            <v/>
          </cell>
          <cell r="W45" t="str">
            <v/>
          </cell>
        </row>
        <row r="46">
          <cell r="N46" t="str">
            <v/>
          </cell>
          <cell r="O46" t="str">
            <v/>
          </cell>
          <cell r="P46" t="str">
            <v/>
          </cell>
          <cell r="Q46" t="str">
            <v/>
          </cell>
          <cell r="R46" t="str">
            <v/>
          </cell>
          <cell r="S46" t="str">
            <v/>
          </cell>
          <cell r="T46" t="str">
            <v/>
          </cell>
          <cell r="U46" t="str">
            <v/>
          </cell>
          <cell r="V46" t="str">
            <v/>
          </cell>
          <cell r="W46" t="str">
            <v/>
          </cell>
        </row>
        <row r="47">
          <cell r="N47" t="str">
            <v/>
          </cell>
          <cell r="O47" t="str">
            <v/>
          </cell>
          <cell r="P47" t="str">
            <v/>
          </cell>
          <cell r="Q47" t="str">
            <v/>
          </cell>
          <cell r="R47" t="str">
            <v/>
          </cell>
          <cell r="S47" t="str">
            <v/>
          </cell>
          <cell r="T47" t="str">
            <v/>
          </cell>
          <cell r="U47" t="str">
            <v/>
          </cell>
          <cell r="V47" t="str">
            <v/>
          </cell>
          <cell r="W47" t="str">
            <v/>
          </cell>
        </row>
        <row r="48">
          <cell r="N48" t="str">
            <v/>
          </cell>
          <cell r="O48" t="str">
            <v/>
          </cell>
          <cell r="P48" t="str">
            <v/>
          </cell>
          <cell r="Q48" t="str">
            <v/>
          </cell>
          <cell r="R48" t="str">
            <v/>
          </cell>
          <cell r="S48" t="str">
            <v/>
          </cell>
          <cell r="T48" t="str">
            <v/>
          </cell>
          <cell r="U48" t="str">
            <v/>
          </cell>
          <cell r="V48" t="str">
            <v/>
          </cell>
          <cell r="W48" t="str">
            <v/>
          </cell>
        </row>
        <row r="49">
          <cell r="N49" t="str">
            <v/>
          </cell>
          <cell r="O49" t="str">
            <v/>
          </cell>
          <cell r="P49" t="str">
            <v/>
          </cell>
          <cell r="Q49" t="str">
            <v/>
          </cell>
          <cell r="R49" t="str">
            <v/>
          </cell>
          <cell r="S49" t="str">
            <v/>
          </cell>
          <cell r="T49" t="str">
            <v/>
          </cell>
          <cell r="U49" t="str">
            <v/>
          </cell>
          <cell r="V49" t="str">
            <v/>
          </cell>
          <cell r="W49" t="str">
            <v/>
          </cell>
        </row>
        <row r="50">
          <cell r="N50" t="str">
            <v/>
          </cell>
          <cell r="O50" t="str">
            <v/>
          </cell>
          <cell r="P50" t="str">
            <v/>
          </cell>
          <cell r="Q50" t="str">
            <v/>
          </cell>
          <cell r="R50" t="str">
            <v/>
          </cell>
          <cell r="S50" t="str">
            <v/>
          </cell>
          <cell r="T50" t="str">
            <v/>
          </cell>
          <cell r="U50" t="str">
            <v/>
          </cell>
          <cell r="V50" t="str">
            <v/>
          </cell>
          <cell r="W50" t="str">
            <v/>
          </cell>
        </row>
        <row r="51">
          <cell r="N51" t="str">
            <v/>
          </cell>
          <cell r="O51" t="str">
            <v/>
          </cell>
          <cell r="P51" t="str">
            <v/>
          </cell>
          <cell r="Q51" t="str">
            <v/>
          </cell>
          <cell r="R51" t="str">
            <v/>
          </cell>
          <cell r="S51" t="str">
            <v/>
          </cell>
          <cell r="T51" t="str">
            <v/>
          </cell>
          <cell r="U51" t="str">
            <v/>
          </cell>
          <cell r="V51" t="str">
            <v/>
          </cell>
          <cell r="W51" t="str">
            <v/>
          </cell>
        </row>
        <row r="52">
          <cell r="N52" t="str">
            <v/>
          </cell>
          <cell r="O52" t="str">
            <v/>
          </cell>
          <cell r="P52" t="str">
            <v/>
          </cell>
          <cell r="Q52" t="str">
            <v/>
          </cell>
          <cell r="R52" t="str">
            <v/>
          </cell>
          <cell r="S52" t="str">
            <v/>
          </cell>
          <cell r="T52" t="str">
            <v/>
          </cell>
          <cell r="U52" t="str">
            <v/>
          </cell>
          <cell r="V52" t="str">
            <v/>
          </cell>
          <cell r="W52" t="str">
            <v/>
          </cell>
        </row>
        <row r="53">
          <cell r="N53" t="str">
            <v/>
          </cell>
          <cell r="O53" t="str">
            <v/>
          </cell>
          <cell r="P53" t="str">
            <v/>
          </cell>
          <cell r="Q53" t="str">
            <v/>
          </cell>
          <cell r="R53" t="str">
            <v/>
          </cell>
          <cell r="S53" t="str">
            <v/>
          </cell>
          <cell r="T53" t="str">
            <v/>
          </cell>
          <cell r="U53" t="str">
            <v/>
          </cell>
          <cell r="V53" t="str">
            <v/>
          </cell>
          <cell r="W53" t="str">
            <v/>
          </cell>
        </row>
        <row r="54">
          <cell r="N54" t="str">
            <v/>
          </cell>
          <cell r="O54" t="str">
            <v/>
          </cell>
          <cell r="P54" t="str">
            <v/>
          </cell>
          <cell r="Q54" t="str">
            <v/>
          </cell>
          <cell r="R54" t="str">
            <v/>
          </cell>
          <cell r="S54" t="str">
            <v/>
          </cell>
          <cell r="T54" t="str">
            <v/>
          </cell>
          <cell r="U54" t="str">
            <v/>
          </cell>
          <cell r="V54" t="str">
            <v/>
          </cell>
          <cell r="W54" t="str">
            <v/>
          </cell>
        </row>
        <row r="55">
          <cell r="N55" t="str">
            <v/>
          </cell>
          <cell r="O55" t="str">
            <v/>
          </cell>
          <cell r="P55" t="str">
            <v/>
          </cell>
          <cell r="Q55" t="str">
            <v/>
          </cell>
          <cell r="R55" t="str">
            <v/>
          </cell>
          <cell r="S55" t="str">
            <v/>
          </cell>
          <cell r="T55" t="str">
            <v/>
          </cell>
          <cell r="U55" t="str">
            <v/>
          </cell>
          <cell r="V55" t="str">
            <v/>
          </cell>
          <cell r="W55" t="str">
            <v/>
          </cell>
        </row>
        <row r="56">
          <cell r="N56" t="str">
            <v/>
          </cell>
          <cell r="O56" t="str">
            <v/>
          </cell>
          <cell r="P56" t="str">
            <v/>
          </cell>
          <cell r="Q56" t="str">
            <v/>
          </cell>
          <cell r="R56" t="str">
            <v/>
          </cell>
          <cell r="S56" t="str">
            <v/>
          </cell>
          <cell r="T56" t="str">
            <v/>
          </cell>
          <cell r="U56" t="str">
            <v/>
          </cell>
          <cell r="V56" t="str">
            <v/>
          </cell>
          <cell r="W56" t="str">
            <v/>
          </cell>
        </row>
        <row r="57">
          <cell r="N57" t="str">
            <v/>
          </cell>
          <cell r="O57" t="str">
            <v/>
          </cell>
          <cell r="P57" t="str">
            <v/>
          </cell>
          <cell r="Q57" t="str">
            <v/>
          </cell>
          <cell r="R57" t="str">
            <v/>
          </cell>
          <cell r="S57" t="str">
            <v/>
          </cell>
          <cell r="T57" t="str">
            <v/>
          </cell>
          <cell r="U57" t="str">
            <v/>
          </cell>
          <cell r="V57" t="str">
            <v/>
          </cell>
          <cell r="W57" t="str">
            <v/>
          </cell>
        </row>
        <row r="58">
          <cell r="N58" t="str">
            <v/>
          </cell>
          <cell r="O58" t="str">
            <v/>
          </cell>
          <cell r="P58" t="str">
            <v/>
          </cell>
          <cell r="Q58" t="str">
            <v/>
          </cell>
          <cell r="R58" t="str">
            <v/>
          </cell>
          <cell r="S58" t="str">
            <v/>
          </cell>
          <cell r="T58" t="str">
            <v/>
          </cell>
          <cell r="U58" t="str">
            <v/>
          </cell>
          <cell r="V58" t="str">
            <v/>
          </cell>
          <cell r="W58" t="str">
            <v/>
          </cell>
        </row>
        <row r="59">
          <cell r="N59" t="str">
            <v/>
          </cell>
          <cell r="O59" t="str">
            <v/>
          </cell>
          <cell r="P59" t="str">
            <v/>
          </cell>
          <cell r="Q59" t="str">
            <v/>
          </cell>
          <cell r="R59" t="str">
            <v/>
          </cell>
          <cell r="S59" t="str">
            <v/>
          </cell>
          <cell r="T59" t="str">
            <v/>
          </cell>
          <cell r="U59" t="str">
            <v/>
          </cell>
          <cell r="V59" t="str">
            <v/>
          </cell>
          <cell r="W59" t="str">
            <v/>
          </cell>
        </row>
        <row r="60">
          <cell r="N60" t="str">
            <v/>
          </cell>
          <cell r="O60" t="str">
            <v/>
          </cell>
          <cell r="P60" t="str">
            <v/>
          </cell>
          <cell r="Q60" t="str">
            <v/>
          </cell>
          <cell r="R60" t="str">
            <v/>
          </cell>
          <cell r="S60" t="str">
            <v/>
          </cell>
          <cell r="T60" t="str">
            <v/>
          </cell>
          <cell r="U60" t="str">
            <v/>
          </cell>
          <cell r="V60" t="str">
            <v/>
          </cell>
          <cell r="W60" t="str">
            <v/>
          </cell>
        </row>
        <row r="61">
          <cell r="N61" t="str">
            <v/>
          </cell>
          <cell r="O61" t="str">
            <v/>
          </cell>
          <cell r="P61" t="str">
            <v/>
          </cell>
          <cell r="Q61" t="str">
            <v/>
          </cell>
          <cell r="R61" t="str">
            <v/>
          </cell>
          <cell r="S61" t="str">
            <v/>
          </cell>
          <cell r="T61" t="str">
            <v/>
          </cell>
          <cell r="U61" t="str">
            <v/>
          </cell>
          <cell r="V61" t="str">
            <v/>
          </cell>
          <cell r="W61" t="str">
            <v/>
          </cell>
        </row>
        <row r="62">
          <cell r="N62" t="str">
            <v/>
          </cell>
          <cell r="O62" t="str">
            <v/>
          </cell>
          <cell r="P62" t="str">
            <v/>
          </cell>
          <cell r="Q62" t="str">
            <v/>
          </cell>
          <cell r="R62" t="str">
            <v/>
          </cell>
          <cell r="S62" t="str">
            <v/>
          </cell>
          <cell r="T62" t="str">
            <v/>
          </cell>
          <cell r="U62" t="str">
            <v/>
          </cell>
          <cell r="V62" t="str">
            <v/>
          </cell>
          <cell r="W62" t="str">
            <v/>
          </cell>
        </row>
        <row r="63">
          <cell r="N63" t="str">
            <v/>
          </cell>
          <cell r="O63" t="str">
            <v/>
          </cell>
          <cell r="P63" t="str">
            <v/>
          </cell>
          <cell r="Q63" t="str">
            <v/>
          </cell>
          <cell r="R63" t="str">
            <v/>
          </cell>
          <cell r="S63" t="str">
            <v/>
          </cell>
          <cell r="T63" t="str">
            <v/>
          </cell>
          <cell r="U63" t="str">
            <v/>
          </cell>
          <cell r="V63" t="str">
            <v/>
          </cell>
          <cell r="W63" t="str">
            <v/>
          </cell>
        </row>
        <row r="64">
          <cell r="N64" t="str">
            <v/>
          </cell>
          <cell r="O64" t="str">
            <v/>
          </cell>
          <cell r="P64" t="str">
            <v/>
          </cell>
          <cell r="Q64" t="str">
            <v/>
          </cell>
          <cell r="R64" t="str">
            <v/>
          </cell>
          <cell r="S64" t="str">
            <v/>
          </cell>
          <cell r="T64" t="str">
            <v/>
          </cell>
          <cell r="U64" t="str">
            <v/>
          </cell>
          <cell r="V64" t="str">
            <v/>
          </cell>
          <cell r="W64" t="str">
            <v/>
          </cell>
        </row>
        <row r="65">
          <cell r="N65" t="str">
            <v/>
          </cell>
          <cell r="O65" t="str">
            <v/>
          </cell>
          <cell r="P65" t="str">
            <v/>
          </cell>
          <cell r="Q65" t="str">
            <v/>
          </cell>
          <cell r="R65" t="str">
            <v/>
          </cell>
          <cell r="S65" t="str">
            <v/>
          </cell>
          <cell r="T65" t="str">
            <v/>
          </cell>
          <cell r="U65" t="str">
            <v/>
          </cell>
          <cell r="V65" t="str">
            <v/>
          </cell>
          <cell r="W65" t="str">
            <v/>
          </cell>
        </row>
        <row r="66">
          <cell r="N66" t="str">
            <v/>
          </cell>
          <cell r="O66" t="str">
            <v/>
          </cell>
          <cell r="P66" t="str">
            <v/>
          </cell>
          <cell r="Q66" t="str">
            <v/>
          </cell>
          <cell r="R66" t="str">
            <v/>
          </cell>
          <cell r="S66" t="str">
            <v/>
          </cell>
          <cell r="T66" t="str">
            <v/>
          </cell>
          <cell r="U66" t="str">
            <v/>
          </cell>
          <cell r="V66" t="str">
            <v/>
          </cell>
          <cell r="W66" t="str">
            <v/>
          </cell>
        </row>
        <row r="67">
          <cell r="N67" t="str">
            <v/>
          </cell>
          <cell r="O67" t="str">
            <v/>
          </cell>
          <cell r="P67" t="str">
            <v/>
          </cell>
          <cell r="Q67" t="str">
            <v/>
          </cell>
          <cell r="R67" t="str">
            <v/>
          </cell>
          <cell r="S67" t="str">
            <v/>
          </cell>
          <cell r="T67" t="str">
            <v/>
          </cell>
          <cell r="U67" t="str">
            <v/>
          </cell>
          <cell r="V67" t="str">
            <v/>
          </cell>
          <cell r="W67" t="str">
            <v/>
          </cell>
        </row>
        <row r="68">
          <cell r="N68" t="str">
            <v/>
          </cell>
          <cell r="O68" t="str">
            <v/>
          </cell>
          <cell r="P68" t="str">
            <v/>
          </cell>
          <cell r="Q68" t="str">
            <v/>
          </cell>
          <cell r="R68" t="str">
            <v/>
          </cell>
          <cell r="S68" t="str">
            <v/>
          </cell>
          <cell r="T68" t="str">
            <v/>
          </cell>
          <cell r="U68" t="str">
            <v/>
          </cell>
          <cell r="V68" t="str">
            <v/>
          </cell>
          <cell r="W68" t="str">
            <v/>
          </cell>
        </row>
        <row r="69">
          <cell r="N69" t="str">
            <v/>
          </cell>
          <cell r="O69" t="str">
            <v/>
          </cell>
          <cell r="P69" t="str">
            <v/>
          </cell>
          <cell r="Q69" t="str">
            <v/>
          </cell>
          <cell r="R69" t="str">
            <v/>
          </cell>
          <cell r="S69" t="str">
            <v/>
          </cell>
          <cell r="T69" t="str">
            <v/>
          </cell>
          <cell r="U69" t="str">
            <v/>
          </cell>
          <cell r="V69" t="str">
            <v/>
          </cell>
          <cell r="W69" t="str">
            <v/>
          </cell>
        </row>
        <row r="70">
          <cell r="N70" t="str">
            <v/>
          </cell>
          <cell r="O70" t="str">
            <v/>
          </cell>
          <cell r="P70" t="str">
            <v/>
          </cell>
          <cell r="Q70" t="str">
            <v/>
          </cell>
          <cell r="R70" t="str">
            <v/>
          </cell>
          <cell r="S70" t="str">
            <v/>
          </cell>
          <cell r="T70" t="str">
            <v/>
          </cell>
          <cell r="U70" t="str">
            <v/>
          </cell>
          <cell r="V70" t="str">
            <v/>
          </cell>
          <cell r="W70" t="str">
            <v/>
          </cell>
        </row>
        <row r="71">
          <cell r="N71" t="str">
            <v/>
          </cell>
          <cell r="O71" t="str">
            <v/>
          </cell>
          <cell r="P71" t="str">
            <v/>
          </cell>
          <cell r="Q71" t="str">
            <v/>
          </cell>
          <cell r="R71" t="str">
            <v/>
          </cell>
          <cell r="S71" t="str">
            <v/>
          </cell>
          <cell r="T71" t="str">
            <v/>
          </cell>
          <cell r="U71" t="str">
            <v/>
          </cell>
          <cell r="V71" t="str">
            <v/>
          </cell>
          <cell r="W71" t="str">
            <v/>
          </cell>
        </row>
        <row r="72">
          <cell r="N72" t="str">
            <v/>
          </cell>
          <cell r="O72" t="str">
            <v/>
          </cell>
          <cell r="P72" t="str">
            <v/>
          </cell>
          <cell r="Q72" t="str">
            <v/>
          </cell>
          <cell r="R72" t="str">
            <v/>
          </cell>
          <cell r="S72" t="str">
            <v/>
          </cell>
          <cell r="T72" t="str">
            <v/>
          </cell>
          <cell r="U72" t="str">
            <v/>
          </cell>
          <cell r="V72" t="str">
            <v/>
          </cell>
          <cell r="W72" t="str">
            <v/>
          </cell>
        </row>
        <row r="73">
          <cell r="N73" t="str">
            <v/>
          </cell>
          <cell r="O73" t="str">
            <v/>
          </cell>
          <cell r="P73" t="str">
            <v/>
          </cell>
          <cell r="Q73" t="str">
            <v/>
          </cell>
          <cell r="R73" t="str">
            <v/>
          </cell>
          <cell r="S73" t="str">
            <v/>
          </cell>
          <cell r="T73" t="str">
            <v/>
          </cell>
          <cell r="U73" t="str">
            <v/>
          </cell>
          <cell r="V73" t="str">
            <v/>
          </cell>
          <cell r="W73" t="str">
            <v/>
          </cell>
        </row>
        <row r="74">
          <cell r="N74" t="str">
            <v/>
          </cell>
          <cell r="O74" t="str">
            <v/>
          </cell>
          <cell r="P74" t="str">
            <v/>
          </cell>
          <cell r="Q74" t="str">
            <v/>
          </cell>
          <cell r="R74" t="str">
            <v/>
          </cell>
          <cell r="S74" t="str">
            <v/>
          </cell>
          <cell r="T74" t="str">
            <v/>
          </cell>
          <cell r="U74" t="str">
            <v/>
          </cell>
          <cell r="V74" t="str">
            <v/>
          </cell>
          <cell r="W74" t="str">
            <v/>
          </cell>
        </row>
        <row r="75">
          <cell r="N75" t="str">
            <v/>
          </cell>
          <cell r="O75" t="str">
            <v/>
          </cell>
          <cell r="P75" t="str">
            <v/>
          </cell>
          <cell r="Q75" t="str">
            <v/>
          </cell>
          <cell r="R75" t="str">
            <v/>
          </cell>
          <cell r="S75" t="str">
            <v/>
          </cell>
          <cell r="T75" t="str">
            <v/>
          </cell>
          <cell r="U75" t="str">
            <v/>
          </cell>
          <cell r="V75" t="str">
            <v/>
          </cell>
          <cell r="W75" t="str">
            <v/>
          </cell>
        </row>
        <row r="76">
          <cell r="N76" t="str">
            <v/>
          </cell>
          <cell r="O76" t="str">
            <v/>
          </cell>
          <cell r="P76" t="str">
            <v/>
          </cell>
          <cell r="Q76" t="str">
            <v/>
          </cell>
          <cell r="R76" t="str">
            <v/>
          </cell>
          <cell r="S76" t="str">
            <v/>
          </cell>
          <cell r="T76" t="str">
            <v/>
          </cell>
          <cell r="U76" t="str">
            <v/>
          </cell>
          <cell r="V76" t="str">
            <v/>
          </cell>
          <cell r="W76" t="str">
            <v/>
          </cell>
        </row>
        <row r="77">
          <cell r="N77" t="str">
            <v/>
          </cell>
          <cell r="O77" t="str">
            <v/>
          </cell>
          <cell r="P77" t="str">
            <v/>
          </cell>
          <cell r="Q77" t="str">
            <v/>
          </cell>
          <cell r="R77" t="str">
            <v/>
          </cell>
          <cell r="S77" t="str">
            <v/>
          </cell>
          <cell r="T77" t="str">
            <v/>
          </cell>
          <cell r="U77" t="str">
            <v/>
          </cell>
          <cell r="V77" t="str">
            <v/>
          </cell>
          <cell r="W77" t="str">
            <v/>
          </cell>
        </row>
        <row r="78">
          <cell r="N78" t="str">
            <v/>
          </cell>
          <cell r="O78" t="str">
            <v/>
          </cell>
          <cell r="P78" t="str">
            <v/>
          </cell>
          <cell r="Q78" t="str">
            <v/>
          </cell>
          <cell r="R78" t="str">
            <v/>
          </cell>
          <cell r="S78" t="str">
            <v/>
          </cell>
          <cell r="T78" t="str">
            <v/>
          </cell>
          <cell r="U78" t="str">
            <v/>
          </cell>
          <cell r="V78" t="str">
            <v/>
          </cell>
          <cell r="W78" t="str">
            <v/>
          </cell>
        </row>
        <row r="79">
          <cell r="N79" t="str">
            <v/>
          </cell>
          <cell r="O79" t="str">
            <v/>
          </cell>
          <cell r="P79" t="str">
            <v/>
          </cell>
          <cell r="Q79" t="str">
            <v/>
          </cell>
          <cell r="R79" t="str">
            <v/>
          </cell>
          <cell r="S79" t="str">
            <v/>
          </cell>
          <cell r="T79" t="str">
            <v/>
          </cell>
          <cell r="U79" t="str">
            <v/>
          </cell>
          <cell r="V79" t="str">
            <v/>
          </cell>
          <cell r="W79" t="str">
            <v/>
          </cell>
        </row>
        <row r="80">
          <cell r="N80" t="str">
            <v/>
          </cell>
          <cell r="O80" t="str">
            <v/>
          </cell>
          <cell r="P80" t="str">
            <v/>
          </cell>
          <cell r="Q80" t="str">
            <v/>
          </cell>
          <cell r="R80" t="str">
            <v/>
          </cell>
          <cell r="S80" t="str">
            <v/>
          </cell>
          <cell r="T80" t="str">
            <v/>
          </cell>
          <cell r="U80" t="str">
            <v/>
          </cell>
          <cell r="V80" t="str">
            <v/>
          </cell>
          <cell r="W80" t="str">
            <v/>
          </cell>
        </row>
        <row r="81">
          <cell r="N81" t="str">
            <v/>
          </cell>
          <cell r="O81" t="str">
            <v/>
          </cell>
          <cell r="P81" t="str">
            <v/>
          </cell>
          <cell r="Q81" t="str">
            <v/>
          </cell>
          <cell r="R81" t="str">
            <v/>
          </cell>
          <cell r="S81" t="str">
            <v/>
          </cell>
          <cell r="T81" t="str">
            <v/>
          </cell>
          <cell r="U81" t="str">
            <v/>
          </cell>
          <cell r="V81" t="str">
            <v/>
          </cell>
          <cell r="W81" t="str">
            <v/>
          </cell>
        </row>
        <row r="82">
          <cell r="N82" t="str">
            <v/>
          </cell>
          <cell r="O82" t="str">
            <v/>
          </cell>
          <cell r="P82" t="str">
            <v/>
          </cell>
          <cell r="Q82" t="str">
            <v/>
          </cell>
          <cell r="R82" t="str">
            <v/>
          </cell>
          <cell r="S82" t="str">
            <v/>
          </cell>
          <cell r="T82" t="str">
            <v/>
          </cell>
          <cell r="U82" t="str">
            <v/>
          </cell>
          <cell r="V82" t="str">
            <v/>
          </cell>
          <cell r="W82" t="str">
            <v/>
          </cell>
        </row>
        <row r="83">
          <cell r="N83" t="str">
            <v/>
          </cell>
          <cell r="O83" t="str">
            <v/>
          </cell>
          <cell r="P83" t="str">
            <v/>
          </cell>
          <cell r="Q83" t="str">
            <v/>
          </cell>
          <cell r="R83" t="str">
            <v/>
          </cell>
          <cell r="S83" t="str">
            <v/>
          </cell>
          <cell r="T83" t="str">
            <v/>
          </cell>
          <cell r="U83" t="str">
            <v/>
          </cell>
          <cell r="V83" t="str">
            <v/>
          </cell>
          <cell r="W83" t="str">
            <v/>
          </cell>
        </row>
        <row r="84">
          <cell r="N84" t="str">
            <v/>
          </cell>
          <cell r="O84" t="str">
            <v/>
          </cell>
          <cell r="P84" t="str">
            <v/>
          </cell>
          <cell r="Q84" t="str">
            <v/>
          </cell>
          <cell r="R84" t="str">
            <v/>
          </cell>
          <cell r="S84" t="str">
            <v/>
          </cell>
          <cell r="T84" t="str">
            <v/>
          </cell>
          <cell r="U84" t="str">
            <v/>
          </cell>
          <cell r="V84" t="str">
            <v/>
          </cell>
          <cell r="W84" t="str">
            <v/>
          </cell>
        </row>
        <row r="85">
          <cell r="N85" t="str">
            <v/>
          </cell>
          <cell r="O85" t="str">
            <v/>
          </cell>
          <cell r="P85" t="str">
            <v/>
          </cell>
          <cell r="Q85" t="str">
            <v/>
          </cell>
          <cell r="R85" t="str">
            <v/>
          </cell>
          <cell r="S85" t="str">
            <v/>
          </cell>
          <cell r="T85" t="str">
            <v/>
          </cell>
          <cell r="U85" t="str">
            <v/>
          </cell>
          <cell r="V85" t="str">
            <v/>
          </cell>
          <cell r="W85" t="str">
            <v/>
          </cell>
        </row>
        <row r="86">
          <cell r="N86" t="str">
            <v/>
          </cell>
          <cell r="O86" t="str">
            <v/>
          </cell>
          <cell r="P86" t="str">
            <v/>
          </cell>
          <cell r="Q86" t="str">
            <v/>
          </cell>
          <cell r="R86" t="str">
            <v/>
          </cell>
          <cell r="S86" t="str">
            <v/>
          </cell>
          <cell r="T86" t="str">
            <v/>
          </cell>
          <cell r="U86" t="str">
            <v/>
          </cell>
          <cell r="V86" t="str">
            <v/>
          </cell>
          <cell r="W86" t="str">
            <v/>
          </cell>
        </row>
        <row r="87">
          <cell r="N87" t="str">
            <v/>
          </cell>
          <cell r="O87" t="str">
            <v/>
          </cell>
          <cell r="P87" t="str">
            <v/>
          </cell>
          <cell r="Q87" t="str">
            <v/>
          </cell>
          <cell r="R87" t="str">
            <v/>
          </cell>
          <cell r="S87" t="str">
            <v/>
          </cell>
          <cell r="T87" t="str">
            <v/>
          </cell>
          <cell r="U87" t="str">
            <v/>
          </cell>
          <cell r="V87" t="str">
            <v/>
          </cell>
          <cell r="W87" t="str">
            <v/>
          </cell>
        </row>
        <row r="88">
          <cell r="N88" t="str">
            <v/>
          </cell>
          <cell r="O88" t="str">
            <v/>
          </cell>
          <cell r="P88" t="str">
            <v/>
          </cell>
          <cell r="Q88" t="str">
            <v/>
          </cell>
          <cell r="R88" t="str">
            <v/>
          </cell>
          <cell r="S88" t="str">
            <v/>
          </cell>
          <cell r="T88" t="str">
            <v/>
          </cell>
          <cell r="U88" t="str">
            <v/>
          </cell>
          <cell r="V88" t="str">
            <v/>
          </cell>
          <cell r="W88" t="str">
            <v/>
          </cell>
        </row>
        <row r="89">
          <cell r="N89" t="str">
            <v/>
          </cell>
          <cell r="O89" t="str">
            <v/>
          </cell>
          <cell r="P89" t="str">
            <v/>
          </cell>
          <cell r="Q89" t="str">
            <v/>
          </cell>
          <cell r="R89" t="str">
            <v/>
          </cell>
          <cell r="S89" t="str">
            <v/>
          </cell>
          <cell r="T89" t="str">
            <v/>
          </cell>
          <cell r="U89" t="str">
            <v/>
          </cell>
          <cell r="V89" t="str">
            <v/>
          </cell>
          <cell r="W89" t="str">
            <v/>
          </cell>
        </row>
        <row r="90">
          <cell r="N90" t="str">
            <v/>
          </cell>
          <cell r="O90" t="str">
            <v/>
          </cell>
          <cell r="P90" t="str">
            <v/>
          </cell>
          <cell r="Q90" t="str">
            <v/>
          </cell>
          <cell r="R90" t="str">
            <v/>
          </cell>
          <cell r="S90" t="str">
            <v/>
          </cell>
          <cell r="T90" t="str">
            <v/>
          </cell>
          <cell r="U90" t="str">
            <v/>
          </cell>
          <cell r="V90" t="str">
            <v/>
          </cell>
          <cell r="W90" t="str">
            <v/>
          </cell>
        </row>
        <row r="91">
          <cell r="N91" t="str">
            <v/>
          </cell>
          <cell r="O91" t="str">
            <v/>
          </cell>
          <cell r="P91" t="str">
            <v/>
          </cell>
          <cell r="Q91" t="str">
            <v/>
          </cell>
          <cell r="R91" t="str">
            <v/>
          </cell>
          <cell r="S91" t="str">
            <v/>
          </cell>
          <cell r="T91" t="str">
            <v/>
          </cell>
          <cell r="U91" t="str">
            <v/>
          </cell>
          <cell r="V91" t="str">
            <v/>
          </cell>
          <cell r="W91" t="str">
            <v/>
          </cell>
        </row>
        <row r="92">
          <cell r="N92" t="str">
            <v/>
          </cell>
          <cell r="O92" t="str">
            <v/>
          </cell>
          <cell r="P92" t="str">
            <v/>
          </cell>
          <cell r="Q92" t="str">
            <v/>
          </cell>
          <cell r="R92" t="str">
            <v/>
          </cell>
          <cell r="S92" t="str">
            <v/>
          </cell>
          <cell r="T92" t="str">
            <v/>
          </cell>
          <cell r="U92" t="str">
            <v/>
          </cell>
          <cell r="V92" t="str">
            <v/>
          </cell>
          <cell r="W92" t="str">
            <v/>
          </cell>
        </row>
        <row r="93">
          <cell r="N93" t="str">
            <v/>
          </cell>
          <cell r="O93" t="str">
            <v/>
          </cell>
          <cell r="P93" t="str">
            <v/>
          </cell>
          <cell r="Q93" t="str">
            <v/>
          </cell>
          <cell r="R93" t="str">
            <v/>
          </cell>
          <cell r="S93" t="str">
            <v/>
          </cell>
          <cell r="T93" t="str">
            <v/>
          </cell>
          <cell r="U93" t="str">
            <v/>
          </cell>
          <cell r="V93" t="str">
            <v/>
          </cell>
          <cell r="W93" t="str">
            <v/>
          </cell>
        </row>
        <row r="94">
          <cell r="N94" t="str">
            <v/>
          </cell>
          <cell r="O94" t="str">
            <v/>
          </cell>
          <cell r="P94" t="str">
            <v/>
          </cell>
          <cell r="Q94" t="str">
            <v/>
          </cell>
          <cell r="R94" t="str">
            <v/>
          </cell>
          <cell r="S94" t="str">
            <v/>
          </cell>
          <cell r="T94" t="str">
            <v/>
          </cell>
          <cell r="U94" t="str">
            <v/>
          </cell>
          <cell r="V94" t="str">
            <v/>
          </cell>
          <cell r="W94" t="str">
            <v/>
          </cell>
        </row>
        <row r="95">
          <cell r="N95" t="str">
            <v/>
          </cell>
          <cell r="O95" t="str">
            <v/>
          </cell>
          <cell r="P95" t="str">
            <v/>
          </cell>
          <cell r="Q95" t="str">
            <v/>
          </cell>
          <cell r="R95" t="str">
            <v/>
          </cell>
          <cell r="S95" t="str">
            <v/>
          </cell>
          <cell r="T95" t="str">
            <v/>
          </cell>
          <cell r="U95" t="str">
            <v/>
          </cell>
          <cell r="V95" t="str">
            <v/>
          </cell>
          <cell r="W95" t="str">
            <v/>
          </cell>
        </row>
        <row r="96">
          <cell r="N96" t="str">
            <v/>
          </cell>
          <cell r="O96" t="str">
            <v/>
          </cell>
          <cell r="P96" t="str">
            <v/>
          </cell>
          <cell r="Q96" t="str">
            <v/>
          </cell>
          <cell r="R96" t="str">
            <v/>
          </cell>
          <cell r="S96" t="str">
            <v/>
          </cell>
          <cell r="T96" t="str">
            <v/>
          </cell>
          <cell r="U96" t="str">
            <v/>
          </cell>
          <cell r="V96" t="str">
            <v/>
          </cell>
          <cell r="W96" t="str">
            <v/>
          </cell>
        </row>
        <row r="97">
          <cell r="N97" t="str">
            <v/>
          </cell>
          <cell r="O97" t="str">
            <v/>
          </cell>
          <cell r="P97" t="str">
            <v/>
          </cell>
          <cell r="Q97" t="str">
            <v/>
          </cell>
          <cell r="R97" t="str">
            <v/>
          </cell>
          <cell r="S97" t="str">
            <v/>
          </cell>
          <cell r="T97" t="str">
            <v/>
          </cell>
          <cell r="U97" t="str">
            <v/>
          </cell>
          <cell r="V97" t="str">
            <v/>
          </cell>
          <cell r="W97" t="str">
            <v/>
          </cell>
        </row>
        <row r="98">
          <cell r="N98" t="str">
            <v/>
          </cell>
          <cell r="O98" t="str">
            <v/>
          </cell>
          <cell r="P98" t="str">
            <v/>
          </cell>
          <cell r="Q98" t="str">
            <v/>
          </cell>
          <cell r="R98" t="str">
            <v/>
          </cell>
          <cell r="S98" t="str">
            <v/>
          </cell>
          <cell r="T98" t="str">
            <v/>
          </cell>
          <cell r="U98" t="str">
            <v/>
          </cell>
          <cell r="V98" t="str">
            <v/>
          </cell>
          <cell r="W98" t="str">
            <v/>
          </cell>
        </row>
        <row r="99">
          <cell r="N99" t="str">
            <v/>
          </cell>
          <cell r="O99" t="str">
            <v/>
          </cell>
          <cell r="P99" t="str">
            <v/>
          </cell>
          <cell r="Q99" t="str">
            <v/>
          </cell>
          <cell r="R99" t="str">
            <v/>
          </cell>
          <cell r="S99" t="str">
            <v/>
          </cell>
          <cell r="T99" t="str">
            <v/>
          </cell>
          <cell r="U99" t="str">
            <v/>
          </cell>
          <cell r="V99" t="str">
            <v/>
          </cell>
          <cell r="W99" t="str">
            <v/>
          </cell>
        </row>
        <row r="100">
          <cell r="N100" t="str">
            <v/>
          </cell>
          <cell r="O100" t="str">
            <v/>
          </cell>
          <cell r="P100" t="str">
            <v/>
          </cell>
          <cell r="Q100" t="str">
            <v/>
          </cell>
          <cell r="R100" t="str">
            <v/>
          </cell>
          <cell r="S100" t="str">
            <v/>
          </cell>
          <cell r="T100" t="str">
            <v/>
          </cell>
          <cell r="U100" t="str">
            <v/>
          </cell>
          <cell r="V100" t="str">
            <v/>
          </cell>
          <cell r="W100" t="str">
            <v/>
          </cell>
        </row>
        <row r="101">
          <cell r="N101" t="str">
            <v/>
          </cell>
          <cell r="O101" t="str">
            <v/>
          </cell>
          <cell r="P101" t="str">
            <v/>
          </cell>
          <cell r="Q101" t="str">
            <v/>
          </cell>
          <cell r="R101" t="str">
            <v/>
          </cell>
          <cell r="S101" t="str">
            <v/>
          </cell>
          <cell r="T101" t="str">
            <v/>
          </cell>
          <cell r="U101" t="str">
            <v/>
          </cell>
          <cell r="V101" t="str">
            <v/>
          </cell>
          <cell r="W101" t="str">
            <v/>
          </cell>
        </row>
        <row r="102">
          <cell r="N102" t="str">
            <v/>
          </cell>
          <cell r="O102" t="str">
            <v/>
          </cell>
          <cell r="P102" t="str">
            <v/>
          </cell>
          <cell r="Q102" t="str">
            <v/>
          </cell>
          <cell r="R102" t="str">
            <v/>
          </cell>
          <cell r="S102" t="str">
            <v/>
          </cell>
          <cell r="T102" t="str">
            <v/>
          </cell>
          <cell r="U102" t="str">
            <v/>
          </cell>
          <cell r="V102" t="str">
            <v/>
          </cell>
          <cell r="W102" t="str">
            <v/>
          </cell>
        </row>
        <row r="103">
          <cell r="N103" t="str">
            <v/>
          </cell>
          <cell r="O103" t="str">
            <v/>
          </cell>
          <cell r="P103" t="str">
            <v/>
          </cell>
          <cell r="Q103" t="str">
            <v/>
          </cell>
          <cell r="R103" t="str">
            <v/>
          </cell>
          <cell r="S103" t="str">
            <v/>
          </cell>
          <cell r="T103" t="str">
            <v/>
          </cell>
          <cell r="U103" t="str">
            <v/>
          </cell>
          <cell r="V103" t="str">
            <v/>
          </cell>
          <cell r="W103" t="str">
            <v/>
          </cell>
        </row>
        <row r="104">
          <cell r="N104" t="str">
            <v/>
          </cell>
          <cell r="O104" t="str">
            <v/>
          </cell>
          <cell r="P104" t="str">
            <v/>
          </cell>
          <cell r="Q104" t="str">
            <v/>
          </cell>
          <cell r="R104" t="str">
            <v/>
          </cell>
          <cell r="S104" t="str">
            <v/>
          </cell>
          <cell r="T104" t="str">
            <v/>
          </cell>
          <cell r="U104" t="str">
            <v/>
          </cell>
          <cell r="V104" t="str">
            <v/>
          </cell>
          <cell r="W104" t="str">
            <v/>
          </cell>
        </row>
        <row r="105">
          <cell r="N105" t="str">
            <v/>
          </cell>
          <cell r="O105" t="str">
            <v/>
          </cell>
          <cell r="P105" t="str">
            <v/>
          </cell>
          <cell r="Q105" t="str">
            <v/>
          </cell>
          <cell r="R105" t="str">
            <v/>
          </cell>
          <cell r="S105" t="str">
            <v/>
          </cell>
          <cell r="T105" t="str">
            <v/>
          </cell>
          <cell r="U105" t="str">
            <v/>
          </cell>
          <cell r="V105" t="str">
            <v/>
          </cell>
          <cell r="W105" t="str">
            <v/>
          </cell>
        </row>
        <row r="106">
          <cell r="N106" t="str">
            <v/>
          </cell>
          <cell r="O106" t="str">
            <v/>
          </cell>
          <cell r="P106" t="str">
            <v/>
          </cell>
          <cell r="Q106" t="str">
            <v/>
          </cell>
          <cell r="R106" t="str">
            <v/>
          </cell>
          <cell r="S106" t="str">
            <v/>
          </cell>
          <cell r="T106" t="str">
            <v/>
          </cell>
          <cell r="U106" t="str">
            <v/>
          </cell>
          <cell r="V106" t="str">
            <v/>
          </cell>
          <cell r="W106" t="str">
            <v/>
          </cell>
        </row>
        <row r="107">
          <cell r="N107" t="str">
            <v/>
          </cell>
          <cell r="O107" t="str">
            <v/>
          </cell>
          <cell r="P107" t="str">
            <v/>
          </cell>
          <cell r="Q107" t="str">
            <v/>
          </cell>
          <cell r="R107" t="str">
            <v/>
          </cell>
          <cell r="S107" t="str">
            <v/>
          </cell>
          <cell r="T107" t="str">
            <v/>
          </cell>
          <cell r="U107" t="str">
            <v/>
          </cell>
          <cell r="V107" t="str">
            <v/>
          </cell>
          <cell r="W107" t="str">
            <v/>
          </cell>
        </row>
        <row r="108">
          <cell r="N108" t="str">
            <v/>
          </cell>
          <cell r="O108" t="str">
            <v/>
          </cell>
          <cell r="P108" t="str">
            <v/>
          </cell>
          <cell r="Q108" t="str">
            <v/>
          </cell>
          <cell r="R108" t="str">
            <v/>
          </cell>
          <cell r="S108" t="str">
            <v/>
          </cell>
          <cell r="T108" t="str">
            <v/>
          </cell>
          <cell r="U108" t="str">
            <v/>
          </cell>
          <cell r="V108" t="str">
            <v/>
          </cell>
          <cell r="W108" t="str">
            <v/>
          </cell>
        </row>
        <row r="109">
          <cell r="N109" t="str">
            <v/>
          </cell>
          <cell r="O109" t="str">
            <v/>
          </cell>
          <cell r="P109" t="str">
            <v/>
          </cell>
          <cell r="Q109" t="str">
            <v/>
          </cell>
          <cell r="R109" t="str">
            <v/>
          </cell>
          <cell r="S109" t="str">
            <v/>
          </cell>
          <cell r="T109" t="str">
            <v/>
          </cell>
          <cell r="U109" t="str">
            <v/>
          </cell>
          <cell r="V109" t="str">
            <v/>
          </cell>
          <cell r="W109" t="str">
            <v/>
          </cell>
        </row>
        <row r="110">
          <cell r="N110" t="str">
            <v/>
          </cell>
          <cell r="O110" t="str">
            <v/>
          </cell>
          <cell r="P110" t="str">
            <v/>
          </cell>
          <cell r="Q110" t="str">
            <v/>
          </cell>
          <cell r="R110" t="str">
            <v/>
          </cell>
          <cell r="S110" t="str">
            <v/>
          </cell>
          <cell r="T110" t="str">
            <v/>
          </cell>
          <cell r="U110" t="str">
            <v/>
          </cell>
          <cell r="V110" t="str">
            <v/>
          </cell>
          <cell r="W110" t="str">
            <v/>
          </cell>
        </row>
        <row r="111">
          <cell r="N111" t="str">
            <v/>
          </cell>
          <cell r="O111" t="str">
            <v/>
          </cell>
          <cell r="P111" t="str">
            <v/>
          </cell>
          <cell r="Q111" t="str">
            <v/>
          </cell>
          <cell r="R111" t="str">
            <v/>
          </cell>
          <cell r="S111" t="str">
            <v/>
          </cell>
          <cell r="T111" t="str">
            <v/>
          </cell>
          <cell r="U111" t="str">
            <v/>
          </cell>
          <cell r="V111" t="str">
            <v/>
          </cell>
          <cell r="W111" t="str">
            <v/>
          </cell>
        </row>
        <row r="112">
          <cell r="N112" t="str">
            <v/>
          </cell>
          <cell r="O112" t="str">
            <v/>
          </cell>
          <cell r="P112" t="str">
            <v/>
          </cell>
          <cell r="Q112" t="str">
            <v/>
          </cell>
          <cell r="R112" t="str">
            <v/>
          </cell>
          <cell r="S112" t="str">
            <v/>
          </cell>
          <cell r="T112" t="str">
            <v/>
          </cell>
          <cell r="U112" t="str">
            <v/>
          </cell>
          <cell r="V112" t="str">
            <v/>
          </cell>
          <cell r="W112" t="str">
            <v/>
          </cell>
        </row>
        <row r="113">
          <cell r="N113" t="str">
            <v/>
          </cell>
          <cell r="O113" t="str">
            <v/>
          </cell>
          <cell r="P113" t="str">
            <v/>
          </cell>
          <cell r="Q113" t="str">
            <v/>
          </cell>
          <cell r="R113" t="str">
            <v/>
          </cell>
          <cell r="S113" t="str">
            <v/>
          </cell>
          <cell r="T113" t="str">
            <v/>
          </cell>
          <cell r="U113" t="str">
            <v/>
          </cell>
          <cell r="V113" t="str">
            <v/>
          </cell>
          <cell r="W113" t="str">
            <v/>
          </cell>
        </row>
        <row r="114">
          <cell r="N114" t="str">
            <v/>
          </cell>
          <cell r="O114" t="str">
            <v/>
          </cell>
          <cell r="P114" t="str">
            <v/>
          </cell>
          <cell r="Q114" t="str">
            <v/>
          </cell>
          <cell r="R114" t="str">
            <v/>
          </cell>
          <cell r="S114" t="str">
            <v/>
          </cell>
          <cell r="T114" t="str">
            <v/>
          </cell>
          <cell r="U114" t="str">
            <v/>
          </cell>
          <cell r="V114" t="str">
            <v/>
          </cell>
          <cell r="W114" t="str">
            <v/>
          </cell>
        </row>
        <row r="115">
          <cell r="N115" t="str">
            <v/>
          </cell>
          <cell r="O115" t="str">
            <v/>
          </cell>
          <cell r="P115" t="str">
            <v/>
          </cell>
          <cell r="Q115" t="str">
            <v/>
          </cell>
          <cell r="R115" t="str">
            <v/>
          </cell>
          <cell r="S115" t="str">
            <v/>
          </cell>
          <cell r="T115" t="str">
            <v/>
          </cell>
          <cell r="U115" t="str">
            <v/>
          </cell>
          <cell r="V115" t="str">
            <v/>
          </cell>
          <cell r="W115" t="str">
            <v/>
          </cell>
        </row>
        <row r="116">
          <cell r="N116" t="str">
            <v/>
          </cell>
          <cell r="O116" t="str">
            <v/>
          </cell>
          <cell r="P116" t="str">
            <v/>
          </cell>
          <cell r="Q116" t="str">
            <v/>
          </cell>
          <cell r="R116" t="str">
            <v/>
          </cell>
          <cell r="S116" t="str">
            <v/>
          </cell>
          <cell r="T116" t="str">
            <v/>
          </cell>
          <cell r="U116" t="str">
            <v/>
          </cell>
          <cell r="V116" t="str">
            <v/>
          </cell>
          <cell r="W116" t="str">
            <v/>
          </cell>
        </row>
        <row r="117">
          <cell r="N117" t="str">
            <v/>
          </cell>
          <cell r="O117" t="str">
            <v/>
          </cell>
          <cell r="P117" t="str">
            <v/>
          </cell>
          <cell r="Q117" t="str">
            <v/>
          </cell>
          <cell r="R117" t="str">
            <v/>
          </cell>
          <cell r="S117" t="str">
            <v/>
          </cell>
          <cell r="T117" t="str">
            <v/>
          </cell>
          <cell r="U117" t="str">
            <v/>
          </cell>
          <cell r="V117" t="str">
            <v/>
          </cell>
          <cell r="W117" t="str">
            <v/>
          </cell>
        </row>
        <row r="118">
          <cell r="N118" t="str">
            <v/>
          </cell>
          <cell r="O118" t="str">
            <v/>
          </cell>
          <cell r="P118" t="str">
            <v/>
          </cell>
          <cell r="Q118" t="str">
            <v/>
          </cell>
          <cell r="R118" t="str">
            <v/>
          </cell>
          <cell r="S118" t="str">
            <v/>
          </cell>
          <cell r="T118" t="str">
            <v/>
          </cell>
          <cell r="U118" t="str">
            <v/>
          </cell>
          <cell r="V118" t="str">
            <v/>
          </cell>
          <cell r="W118" t="str">
            <v/>
          </cell>
        </row>
        <row r="119">
          <cell r="N119" t="str">
            <v/>
          </cell>
          <cell r="O119" t="str">
            <v/>
          </cell>
          <cell r="P119" t="str">
            <v/>
          </cell>
          <cell r="Q119" t="str">
            <v/>
          </cell>
          <cell r="R119" t="str">
            <v/>
          </cell>
          <cell r="S119" t="str">
            <v/>
          </cell>
          <cell r="T119" t="str">
            <v/>
          </cell>
          <cell r="U119" t="str">
            <v/>
          </cell>
          <cell r="V119" t="str">
            <v/>
          </cell>
          <cell r="W119" t="str">
            <v/>
          </cell>
        </row>
        <row r="120">
          <cell r="N120" t="str">
            <v/>
          </cell>
          <cell r="O120" t="str">
            <v/>
          </cell>
          <cell r="P120" t="str">
            <v/>
          </cell>
          <cell r="Q120" t="str">
            <v/>
          </cell>
          <cell r="R120" t="str">
            <v/>
          </cell>
          <cell r="S120" t="str">
            <v/>
          </cell>
          <cell r="T120" t="str">
            <v/>
          </cell>
          <cell r="U120" t="str">
            <v/>
          </cell>
          <cell r="V120" t="str">
            <v/>
          </cell>
          <cell r="W120" t="str">
            <v/>
          </cell>
        </row>
        <row r="121">
          <cell r="N121" t="str">
            <v/>
          </cell>
          <cell r="O121" t="str">
            <v/>
          </cell>
          <cell r="P121" t="str">
            <v/>
          </cell>
          <cell r="Q121" t="str">
            <v/>
          </cell>
          <cell r="R121" t="str">
            <v/>
          </cell>
          <cell r="S121" t="str">
            <v/>
          </cell>
          <cell r="T121" t="str">
            <v/>
          </cell>
          <cell r="U121" t="str">
            <v/>
          </cell>
          <cell r="V121" t="str">
            <v/>
          </cell>
          <cell r="W121" t="str">
            <v/>
          </cell>
        </row>
        <row r="122">
          <cell r="N122" t="str">
            <v/>
          </cell>
          <cell r="O122" t="str">
            <v/>
          </cell>
          <cell r="P122" t="str">
            <v/>
          </cell>
          <cell r="Q122" t="str">
            <v/>
          </cell>
          <cell r="R122" t="str">
            <v/>
          </cell>
          <cell r="S122" t="str">
            <v/>
          </cell>
          <cell r="T122" t="str">
            <v/>
          </cell>
          <cell r="U122" t="str">
            <v/>
          </cell>
          <cell r="V122" t="str">
            <v/>
          </cell>
          <cell r="W122" t="str">
            <v/>
          </cell>
        </row>
        <row r="123">
          <cell r="N123" t="str">
            <v/>
          </cell>
          <cell r="O123" t="str">
            <v/>
          </cell>
          <cell r="P123" t="str">
            <v/>
          </cell>
          <cell r="Q123" t="str">
            <v/>
          </cell>
          <cell r="R123" t="str">
            <v/>
          </cell>
          <cell r="S123" t="str">
            <v/>
          </cell>
          <cell r="T123" t="str">
            <v/>
          </cell>
          <cell r="U123" t="str">
            <v/>
          </cell>
          <cell r="V123" t="str">
            <v/>
          </cell>
          <cell r="W123" t="str">
            <v/>
          </cell>
        </row>
        <row r="124">
          <cell r="N124" t="str">
            <v/>
          </cell>
          <cell r="O124" t="str">
            <v/>
          </cell>
          <cell r="P124" t="str">
            <v/>
          </cell>
          <cell r="Q124" t="str">
            <v/>
          </cell>
          <cell r="R124" t="str">
            <v/>
          </cell>
          <cell r="S124" t="str">
            <v/>
          </cell>
          <cell r="T124" t="str">
            <v/>
          </cell>
          <cell r="U124" t="str">
            <v/>
          </cell>
          <cell r="V124" t="str">
            <v/>
          </cell>
          <cell r="W124" t="str">
            <v/>
          </cell>
        </row>
        <row r="125">
          <cell r="N125" t="str">
            <v/>
          </cell>
          <cell r="O125" t="str">
            <v/>
          </cell>
          <cell r="P125" t="str">
            <v/>
          </cell>
          <cell r="Q125" t="str">
            <v/>
          </cell>
          <cell r="R125" t="str">
            <v/>
          </cell>
          <cell r="S125" t="str">
            <v/>
          </cell>
          <cell r="T125" t="str">
            <v/>
          </cell>
          <cell r="U125" t="str">
            <v/>
          </cell>
          <cell r="V125" t="str">
            <v/>
          </cell>
          <cell r="W125" t="str">
            <v/>
          </cell>
        </row>
        <row r="126">
          <cell r="N126" t="str">
            <v/>
          </cell>
          <cell r="O126" t="str">
            <v/>
          </cell>
          <cell r="P126" t="str">
            <v/>
          </cell>
          <cell r="Q126" t="str">
            <v/>
          </cell>
          <cell r="R126" t="str">
            <v/>
          </cell>
          <cell r="S126" t="str">
            <v/>
          </cell>
          <cell r="T126" t="str">
            <v/>
          </cell>
          <cell r="U126" t="str">
            <v/>
          </cell>
          <cell r="V126" t="str">
            <v/>
          </cell>
          <cell r="W126" t="str">
            <v/>
          </cell>
        </row>
        <row r="127">
          <cell r="N127" t="str">
            <v/>
          </cell>
          <cell r="O127" t="str">
            <v/>
          </cell>
          <cell r="P127" t="str">
            <v/>
          </cell>
          <cell r="Q127" t="str">
            <v/>
          </cell>
          <cell r="R127" t="str">
            <v/>
          </cell>
          <cell r="S127" t="str">
            <v/>
          </cell>
          <cell r="T127" t="str">
            <v/>
          </cell>
          <cell r="U127" t="str">
            <v/>
          </cell>
          <cell r="V127" t="str">
            <v/>
          </cell>
          <cell r="W127" t="str">
            <v/>
          </cell>
        </row>
        <row r="128">
          <cell r="N128" t="str">
            <v/>
          </cell>
          <cell r="O128" t="str">
            <v/>
          </cell>
          <cell r="P128" t="str">
            <v/>
          </cell>
          <cell r="Q128" t="str">
            <v/>
          </cell>
          <cell r="R128" t="str">
            <v/>
          </cell>
          <cell r="S128" t="str">
            <v/>
          </cell>
          <cell r="T128" t="str">
            <v/>
          </cell>
          <cell r="U128" t="str">
            <v/>
          </cell>
          <cell r="V128" t="str">
            <v/>
          </cell>
          <cell r="W128" t="str">
            <v/>
          </cell>
        </row>
        <row r="129">
          <cell r="N129" t="str">
            <v/>
          </cell>
          <cell r="O129" t="str">
            <v/>
          </cell>
          <cell r="P129" t="str">
            <v/>
          </cell>
          <cell r="Q129" t="str">
            <v/>
          </cell>
          <cell r="R129" t="str">
            <v/>
          </cell>
          <cell r="S129" t="str">
            <v/>
          </cell>
          <cell r="T129" t="str">
            <v/>
          </cell>
          <cell r="U129" t="str">
            <v/>
          </cell>
          <cell r="V129" t="str">
            <v/>
          </cell>
          <cell r="W129" t="str">
            <v/>
          </cell>
        </row>
        <row r="130">
          <cell r="N130" t="str">
            <v/>
          </cell>
          <cell r="O130" t="str">
            <v/>
          </cell>
          <cell r="P130" t="str">
            <v/>
          </cell>
          <cell r="Q130" t="str">
            <v/>
          </cell>
          <cell r="R130" t="str">
            <v/>
          </cell>
          <cell r="S130" t="str">
            <v/>
          </cell>
          <cell r="T130" t="str">
            <v/>
          </cell>
          <cell r="U130" t="str">
            <v/>
          </cell>
          <cell r="V130" t="str">
            <v/>
          </cell>
          <cell r="W130" t="str">
            <v/>
          </cell>
        </row>
        <row r="131">
          <cell r="N131" t="str">
            <v/>
          </cell>
          <cell r="O131" t="str">
            <v/>
          </cell>
          <cell r="P131" t="str">
            <v/>
          </cell>
          <cell r="Q131" t="str">
            <v/>
          </cell>
          <cell r="R131" t="str">
            <v/>
          </cell>
          <cell r="S131" t="str">
            <v/>
          </cell>
          <cell r="T131" t="str">
            <v/>
          </cell>
          <cell r="U131" t="str">
            <v/>
          </cell>
          <cell r="V131" t="str">
            <v/>
          </cell>
          <cell r="W131" t="str">
            <v/>
          </cell>
        </row>
        <row r="132">
          <cell r="N132" t="str">
            <v/>
          </cell>
          <cell r="O132" t="str">
            <v/>
          </cell>
          <cell r="P132" t="str">
            <v/>
          </cell>
          <cell r="Q132" t="str">
            <v/>
          </cell>
          <cell r="R132" t="str">
            <v/>
          </cell>
          <cell r="S132" t="str">
            <v/>
          </cell>
          <cell r="T132" t="str">
            <v/>
          </cell>
          <cell r="U132" t="str">
            <v/>
          </cell>
          <cell r="V132" t="str">
            <v/>
          </cell>
          <cell r="W132" t="str">
            <v/>
          </cell>
        </row>
        <row r="133">
          <cell r="N133" t="str">
            <v/>
          </cell>
          <cell r="O133" t="str">
            <v/>
          </cell>
          <cell r="P133" t="str">
            <v/>
          </cell>
          <cell r="Q133" t="str">
            <v/>
          </cell>
          <cell r="R133" t="str">
            <v/>
          </cell>
          <cell r="S133" t="str">
            <v/>
          </cell>
          <cell r="T133" t="str">
            <v/>
          </cell>
          <cell r="U133" t="str">
            <v/>
          </cell>
          <cell r="V133" t="str">
            <v/>
          </cell>
          <cell r="W133" t="str">
            <v/>
          </cell>
        </row>
        <row r="134">
          <cell r="N134" t="str">
            <v/>
          </cell>
          <cell r="O134" t="str">
            <v/>
          </cell>
          <cell r="P134" t="str">
            <v/>
          </cell>
          <cell r="Q134" t="str">
            <v/>
          </cell>
          <cell r="R134" t="str">
            <v/>
          </cell>
          <cell r="S134" t="str">
            <v/>
          </cell>
          <cell r="T134" t="str">
            <v/>
          </cell>
          <cell r="U134" t="str">
            <v/>
          </cell>
          <cell r="V134" t="str">
            <v/>
          </cell>
          <cell r="W134" t="str">
            <v/>
          </cell>
        </row>
        <row r="135">
          <cell r="N135" t="str">
            <v/>
          </cell>
          <cell r="O135" t="str">
            <v/>
          </cell>
          <cell r="P135" t="str">
            <v/>
          </cell>
          <cell r="Q135" t="str">
            <v/>
          </cell>
          <cell r="R135" t="str">
            <v/>
          </cell>
          <cell r="S135" t="str">
            <v/>
          </cell>
          <cell r="T135" t="str">
            <v/>
          </cell>
          <cell r="U135" t="str">
            <v/>
          </cell>
          <cell r="V135" t="str">
            <v/>
          </cell>
          <cell r="W135" t="str">
            <v/>
          </cell>
        </row>
        <row r="136">
          <cell r="N136" t="str">
            <v/>
          </cell>
          <cell r="O136" t="str">
            <v/>
          </cell>
          <cell r="P136" t="str">
            <v/>
          </cell>
          <cell r="Q136" t="str">
            <v/>
          </cell>
          <cell r="R136" t="str">
            <v/>
          </cell>
          <cell r="S136" t="str">
            <v/>
          </cell>
          <cell r="T136" t="str">
            <v/>
          </cell>
          <cell r="U136" t="str">
            <v/>
          </cell>
          <cell r="V136" t="str">
            <v/>
          </cell>
          <cell r="W136" t="str">
            <v/>
          </cell>
        </row>
        <row r="137">
          <cell r="N137" t="str">
            <v/>
          </cell>
          <cell r="O137" t="str">
            <v/>
          </cell>
          <cell r="P137" t="str">
            <v/>
          </cell>
          <cell r="Q137" t="str">
            <v/>
          </cell>
          <cell r="R137" t="str">
            <v/>
          </cell>
          <cell r="S137" t="str">
            <v/>
          </cell>
          <cell r="T137" t="str">
            <v/>
          </cell>
          <cell r="U137" t="str">
            <v/>
          </cell>
          <cell r="V137" t="str">
            <v/>
          </cell>
          <cell r="W137" t="str">
            <v/>
          </cell>
        </row>
        <row r="138">
          <cell r="N138" t="str">
            <v/>
          </cell>
          <cell r="O138" t="str">
            <v/>
          </cell>
          <cell r="P138" t="str">
            <v/>
          </cell>
          <cell r="Q138" t="str">
            <v/>
          </cell>
          <cell r="R138" t="str">
            <v/>
          </cell>
          <cell r="S138" t="str">
            <v/>
          </cell>
          <cell r="T138" t="str">
            <v/>
          </cell>
          <cell r="U138" t="str">
            <v/>
          </cell>
          <cell r="V138" t="str">
            <v/>
          </cell>
          <cell r="W138" t="str">
            <v/>
          </cell>
        </row>
        <row r="139">
          <cell r="N139" t="str">
            <v/>
          </cell>
          <cell r="O139" t="str">
            <v/>
          </cell>
          <cell r="P139" t="str">
            <v/>
          </cell>
          <cell r="Q139" t="str">
            <v/>
          </cell>
          <cell r="R139" t="str">
            <v/>
          </cell>
          <cell r="S139" t="str">
            <v/>
          </cell>
          <cell r="T139" t="str">
            <v/>
          </cell>
          <cell r="U139" t="str">
            <v/>
          </cell>
          <cell r="V139" t="str">
            <v/>
          </cell>
          <cell r="W139" t="str">
            <v/>
          </cell>
        </row>
        <row r="140">
          <cell r="N140" t="str">
            <v/>
          </cell>
          <cell r="O140" t="str">
            <v/>
          </cell>
          <cell r="P140" t="str">
            <v/>
          </cell>
          <cell r="Q140" t="str">
            <v/>
          </cell>
          <cell r="R140" t="str">
            <v/>
          </cell>
          <cell r="S140" t="str">
            <v/>
          </cell>
          <cell r="T140" t="str">
            <v/>
          </cell>
          <cell r="U140" t="str">
            <v/>
          </cell>
          <cell r="V140" t="str">
            <v/>
          </cell>
          <cell r="W140" t="str">
            <v/>
          </cell>
        </row>
        <row r="141">
          <cell r="N141" t="str">
            <v/>
          </cell>
          <cell r="O141" t="str">
            <v/>
          </cell>
          <cell r="P141" t="str">
            <v/>
          </cell>
          <cell r="Q141" t="str">
            <v/>
          </cell>
          <cell r="R141" t="str">
            <v/>
          </cell>
          <cell r="S141" t="str">
            <v/>
          </cell>
          <cell r="T141" t="str">
            <v/>
          </cell>
          <cell r="U141" t="str">
            <v/>
          </cell>
          <cell r="V141" t="str">
            <v/>
          </cell>
          <cell r="W141" t="str">
            <v/>
          </cell>
        </row>
        <row r="142">
          <cell r="N142" t="str">
            <v/>
          </cell>
          <cell r="O142" t="str">
            <v/>
          </cell>
          <cell r="P142" t="str">
            <v/>
          </cell>
          <cell r="Q142" t="str">
            <v/>
          </cell>
          <cell r="R142" t="str">
            <v/>
          </cell>
          <cell r="S142" t="str">
            <v/>
          </cell>
          <cell r="T142" t="str">
            <v/>
          </cell>
          <cell r="U142" t="str">
            <v/>
          </cell>
          <cell r="V142" t="str">
            <v/>
          </cell>
          <cell r="W142" t="str">
            <v/>
          </cell>
        </row>
        <row r="143">
          <cell r="N143" t="str">
            <v/>
          </cell>
          <cell r="O143" t="str">
            <v/>
          </cell>
          <cell r="P143" t="str">
            <v/>
          </cell>
          <cell r="Q143" t="str">
            <v/>
          </cell>
          <cell r="R143" t="str">
            <v/>
          </cell>
          <cell r="S143" t="str">
            <v/>
          </cell>
          <cell r="T143" t="str">
            <v/>
          </cell>
          <cell r="U143" t="str">
            <v/>
          </cell>
          <cell r="V143" t="str">
            <v/>
          </cell>
          <cell r="W143" t="str">
            <v/>
          </cell>
        </row>
        <row r="144">
          <cell r="N144" t="str">
            <v/>
          </cell>
          <cell r="O144" t="str">
            <v/>
          </cell>
          <cell r="P144" t="str">
            <v/>
          </cell>
          <cell r="Q144" t="str">
            <v/>
          </cell>
          <cell r="R144" t="str">
            <v/>
          </cell>
          <cell r="S144" t="str">
            <v/>
          </cell>
          <cell r="T144" t="str">
            <v/>
          </cell>
          <cell r="U144" t="str">
            <v/>
          </cell>
          <cell r="V144" t="str">
            <v/>
          </cell>
          <cell r="W144" t="str">
            <v/>
          </cell>
        </row>
        <row r="145">
          <cell r="N145" t="str">
            <v/>
          </cell>
          <cell r="O145" t="str">
            <v/>
          </cell>
          <cell r="P145" t="str">
            <v/>
          </cell>
          <cell r="Q145" t="str">
            <v/>
          </cell>
          <cell r="R145" t="str">
            <v/>
          </cell>
          <cell r="S145" t="str">
            <v/>
          </cell>
          <cell r="T145" t="str">
            <v/>
          </cell>
          <cell r="U145" t="str">
            <v/>
          </cell>
          <cell r="V145" t="str">
            <v/>
          </cell>
          <cell r="W145" t="str">
            <v/>
          </cell>
        </row>
        <row r="146">
          <cell r="N146" t="str">
            <v/>
          </cell>
          <cell r="O146" t="str">
            <v/>
          </cell>
          <cell r="P146" t="str">
            <v/>
          </cell>
          <cell r="Q146" t="str">
            <v/>
          </cell>
          <cell r="R146" t="str">
            <v/>
          </cell>
          <cell r="S146" t="str">
            <v/>
          </cell>
          <cell r="T146" t="str">
            <v/>
          </cell>
          <cell r="U146" t="str">
            <v/>
          </cell>
          <cell r="V146" t="str">
            <v/>
          </cell>
          <cell r="W146" t="str">
            <v/>
          </cell>
        </row>
        <row r="147">
          <cell r="N147" t="str">
            <v/>
          </cell>
          <cell r="O147" t="str">
            <v/>
          </cell>
          <cell r="P147" t="str">
            <v/>
          </cell>
          <cell r="Q147" t="str">
            <v/>
          </cell>
          <cell r="R147" t="str">
            <v/>
          </cell>
          <cell r="S147" t="str">
            <v/>
          </cell>
          <cell r="T147" t="str">
            <v/>
          </cell>
          <cell r="U147" t="str">
            <v/>
          </cell>
          <cell r="V147" t="str">
            <v/>
          </cell>
          <cell r="W147" t="str">
            <v/>
          </cell>
        </row>
        <row r="148">
          <cell r="N148" t="str">
            <v/>
          </cell>
          <cell r="O148" t="str">
            <v/>
          </cell>
          <cell r="P148" t="str">
            <v/>
          </cell>
          <cell r="Q148" t="str">
            <v/>
          </cell>
          <cell r="R148" t="str">
            <v/>
          </cell>
          <cell r="S148" t="str">
            <v/>
          </cell>
          <cell r="T148" t="str">
            <v/>
          </cell>
          <cell r="U148" t="str">
            <v/>
          </cell>
          <cell r="V148" t="str">
            <v/>
          </cell>
          <cell r="W148" t="str">
            <v/>
          </cell>
        </row>
        <row r="149">
          <cell r="N149" t="str">
            <v/>
          </cell>
          <cell r="O149" t="str">
            <v/>
          </cell>
          <cell r="P149" t="str">
            <v/>
          </cell>
          <cell r="Q149" t="str">
            <v/>
          </cell>
          <cell r="R149" t="str">
            <v/>
          </cell>
          <cell r="S149" t="str">
            <v/>
          </cell>
          <cell r="T149" t="str">
            <v/>
          </cell>
          <cell r="U149" t="str">
            <v/>
          </cell>
          <cell r="V149" t="str">
            <v/>
          </cell>
          <cell r="W149" t="str">
            <v/>
          </cell>
        </row>
        <row r="150">
          <cell r="N150" t="str">
            <v/>
          </cell>
          <cell r="O150" t="str">
            <v/>
          </cell>
          <cell r="P150" t="str">
            <v/>
          </cell>
          <cell r="Q150" t="str">
            <v/>
          </cell>
          <cell r="R150" t="str">
            <v/>
          </cell>
          <cell r="S150" t="str">
            <v/>
          </cell>
          <cell r="T150" t="str">
            <v/>
          </cell>
          <cell r="U150" t="str">
            <v/>
          </cell>
          <cell r="V150" t="str">
            <v/>
          </cell>
          <cell r="W150" t="str">
            <v/>
          </cell>
        </row>
        <row r="151">
          <cell r="N151" t="str">
            <v/>
          </cell>
          <cell r="O151" t="str">
            <v/>
          </cell>
          <cell r="P151" t="str">
            <v/>
          </cell>
          <cell r="Q151" t="str">
            <v/>
          </cell>
          <cell r="R151" t="str">
            <v/>
          </cell>
          <cell r="S151" t="str">
            <v/>
          </cell>
          <cell r="T151" t="str">
            <v/>
          </cell>
          <cell r="U151" t="str">
            <v/>
          </cell>
          <cell r="V151" t="str">
            <v/>
          </cell>
          <cell r="W151" t="str">
            <v/>
          </cell>
        </row>
        <row r="152">
          <cell r="N152" t="str">
            <v/>
          </cell>
          <cell r="O152" t="str">
            <v/>
          </cell>
          <cell r="P152" t="str">
            <v/>
          </cell>
          <cell r="Q152" t="str">
            <v/>
          </cell>
          <cell r="R152" t="str">
            <v/>
          </cell>
          <cell r="S152" t="str">
            <v/>
          </cell>
          <cell r="T152" t="str">
            <v/>
          </cell>
          <cell r="U152" t="str">
            <v/>
          </cell>
          <cell r="V152" t="str">
            <v/>
          </cell>
          <cell r="W152" t="str">
            <v/>
          </cell>
        </row>
        <row r="153">
          <cell r="N153" t="str">
            <v/>
          </cell>
          <cell r="O153" t="str">
            <v/>
          </cell>
          <cell r="P153" t="str">
            <v/>
          </cell>
          <cell r="Q153" t="str">
            <v/>
          </cell>
          <cell r="R153" t="str">
            <v/>
          </cell>
          <cell r="S153" t="str">
            <v/>
          </cell>
          <cell r="T153" t="str">
            <v/>
          </cell>
          <cell r="U153" t="str">
            <v/>
          </cell>
          <cell r="V153" t="str">
            <v/>
          </cell>
          <cell r="W153" t="str">
            <v/>
          </cell>
        </row>
        <row r="154">
          <cell r="N154" t="str">
            <v/>
          </cell>
          <cell r="O154" t="str">
            <v/>
          </cell>
          <cell r="P154" t="str">
            <v/>
          </cell>
          <cell r="Q154" t="str">
            <v/>
          </cell>
          <cell r="R154" t="str">
            <v/>
          </cell>
          <cell r="S154" t="str">
            <v/>
          </cell>
          <cell r="T154" t="str">
            <v/>
          </cell>
          <cell r="U154" t="str">
            <v/>
          </cell>
          <cell r="V154" t="str">
            <v/>
          </cell>
          <cell r="W154" t="str">
            <v/>
          </cell>
        </row>
        <row r="155">
          <cell r="N155" t="str">
            <v/>
          </cell>
          <cell r="O155" t="str">
            <v/>
          </cell>
          <cell r="P155" t="str">
            <v/>
          </cell>
          <cell r="Q155" t="str">
            <v/>
          </cell>
          <cell r="R155" t="str">
            <v/>
          </cell>
          <cell r="S155" t="str">
            <v/>
          </cell>
          <cell r="T155" t="str">
            <v/>
          </cell>
          <cell r="U155" t="str">
            <v/>
          </cell>
          <cell r="V155" t="str">
            <v/>
          </cell>
          <cell r="W155" t="str">
            <v/>
          </cell>
        </row>
        <row r="156">
          <cell r="N156" t="str">
            <v/>
          </cell>
          <cell r="O156" t="str">
            <v/>
          </cell>
          <cell r="P156" t="str">
            <v/>
          </cell>
          <cell r="Q156" t="str">
            <v/>
          </cell>
          <cell r="R156" t="str">
            <v/>
          </cell>
          <cell r="S156" t="str">
            <v/>
          </cell>
          <cell r="T156" t="str">
            <v/>
          </cell>
          <cell r="U156" t="str">
            <v/>
          </cell>
          <cell r="V156" t="str">
            <v/>
          </cell>
          <cell r="W156" t="str">
            <v/>
          </cell>
        </row>
        <row r="157">
          <cell r="N157" t="str">
            <v/>
          </cell>
          <cell r="O157" t="str">
            <v/>
          </cell>
          <cell r="P157" t="str">
            <v/>
          </cell>
          <cell r="Q157" t="str">
            <v/>
          </cell>
          <cell r="R157" t="str">
            <v/>
          </cell>
          <cell r="S157" t="str">
            <v/>
          </cell>
          <cell r="T157" t="str">
            <v/>
          </cell>
          <cell r="U157" t="str">
            <v/>
          </cell>
          <cell r="V157" t="str">
            <v/>
          </cell>
          <cell r="W157" t="str">
            <v/>
          </cell>
        </row>
        <row r="158">
          <cell r="N158" t="str">
            <v/>
          </cell>
          <cell r="O158" t="str">
            <v/>
          </cell>
          <cell r="P158" t="str">
            <v/>
          </cell>
          <cell r="Q158" t="str">
            <v/>
          </cell>
          <cell r="R158" t="str">
            <v/>
          </cell>
          <cell r="S158" t="str">
            <v/>
          </cell>
          <cell r="T158" t="str">
            <v/>
          </cell>
          <cell r="U158" t="str">
            <v/>
          </cell>
          <cell r="V158" t="str">
            <v/>
          </cell>
          <cell r="W158" t="str">
            <v/>
          </cell>
        </row>
        <row r="159">
          <cell r="N159" t="str">
            <v/>
          </cell>
          <cell r="O159" t="str">
            <v/>
          </cell>
          <cell r="P159" t="str">
            <v/>
          </cell>
          <cell r="Q159" t="str">
            <v/>
          </cell>
          <cell r="R159" t="str">
            <v/>
          </cell>
          <cell r="S159" t="str">
            <v/>
          </cell>
          <cell r="T159" t="str">
            <v/>
          </cell>
          <cell r="U159" t="str">
            <v/>
          </cell>
          <cell r="V159" t="str">
            <v/>
          </cell>
          <cell r="W159" t="str">
            <v/>
          </cell>
        </row>
        <row r="160">
          <cell r="N160" t="str">
            <v/>
          </cell>
          <cell r="O160" t="str">
            <v/>
          </cell>
          <cell r="P160" t="str">
            <v/>
          </cell>
          <cell r="Q160" t="str">
            <v/>
          </cell>
          <cell r="R160" t="str">
            <v/>
          </cell>
          <cell r="S160" t="str">
            <v/>
          </cell>
          <cell r="T160" t="str">
            <v/>
          </cell>
          <cell r="U160" t="str">
            <v/>
          </cell>
          <cell r="V160" t="str">
            <v/>
          </cell>
          <cell r="W160" t="str">
            <v/>
          </cell>
        </row>
        <row r="161">
          <cell r="N161" t="str">
            <v/>
          </cell>
          <cell r="O161" t="str">
            <v/>
          </cell>
          <cell r="P161" t="str">
            <v/>
          </cell>
          <cell r="Q161" t="str">
            <v/>
          </cell>
          <cell r="R161" t="str">
            <v/>
          </cell>
          <cell r="S161" t="str">
            <v/>
          </cell>
          <cell r="T161" t="str">
            <v/>
          </cell>
          <cell r="U161" t="str">
            <v/>
          </cell>
          <cell r="V161" t="str">
            <v/>
          </cell>
          <cell r="W161" t="str">
            <v/>
          </cell>
        </row>
        <row r="162">
          <cell r="N162" t="str">
            <v/>
          </cell>
          <cell r="O162" t="str">
            <v/>
          </cell>
          <cell r="P162" t="str">
            <v/>
          </cell>
          <cell r="Q162" t="str">
            <v/>
          </cell>
          <cell r="R162" t="str">
            <v/>
          </cell>
          <cell r="S162" t="str">
            <v/>
          </cell>
          <cell r="T162" t="str">
            <v/>
          </cell>
          <cell r="U162" t="str">
            <v/>
          </cell>
          <cell r="V162" t="str">
            <v/>
          </cell>
          <cell r="W162" t="str">
            <v/>
          </cell>
        </row>
        <row r="163">
          <cell r="N163" t="str">
            <v/>
          </cell>
          <cell r="O163" t="str">
            <v/>
          </cell>
          <cell r="P163" t="str">
            <v/>
          </cell>
          <cell r="Q163" t="str">
            <v/>
          </cell>
          <cell r="R163" t="str">
            <v/>
          </cell>
          <cell r="S163" t="str">
            <v/>
          </cell>
          <cell r="T163" t="str">
            <v/>
          </cell>
          <cell r="U163" t="str">
            <v/>
          </cell>
          <cell r="V163" t="str">
            <v/>
          </cell>
          <cell r="W163" t="str">
            <v/>
          </cell>
        </row>
        <row r="164">
          <cell r="N164" t="str">
            <v/>
          </cell>
          <cell r="O164" t="str">
            <v/>
          </cell>
          <cell r="P164" t="str">
            <v/>
          </cell>
          <cell r="Q164" t="str">
            <v/>
          </cell>
          <cell r="R164" t="str">
            <v/>
          </cell>
          <cell r="S164" t="str">
            <v/>
          </cell>
          <cell r="T164" t="str">
            <v/>
          </cell>
          <cell r="U164" t="str">
            <v/>
          </cell>
          <cell r="V164" t="str">
            <v/>
          </cell>
          <cell r="W164" t="str">
            <v/>
          </cell>
        </row>
        <row r="165">
          <cell r="N165" t="str">
            <v/>
          </cell>
          <cell r="O165" t="str">
            <v/>
          </cell>
          <cell r="P165" t="str">
            <v/>
          </cell>
          <cell r="Q165" t="str">
            <v/>
          </cell>
          <cell r="R165" t="str">
            <v/>
          </cell>
          <cell r="S165" t="str">
            <v/>
          </cell>
          <cell r="T165" t="str">
            <v/>
          </cell>
          <cell r="U165" t="str">
            <v/>
          </cell>
          <cell r="V165" t="str">
            <v/>
          </cell>
          <cell r="W165" t="str">
            <v/>
          </cell>
        </row>
        <row r="166">
          <cell r="N166" t="str">
            <v/>
          </cell>
          <cell r="O166" t="str">
            <v/>
          </cell>
          <cell r="P166" t="str">
            <v/>
          </cell>
          <cell r="Q166" t="str">
            <v/>
          </cell>
          <cell r="R166" t="str">
            <v/>
          </cell>
          <cell r="S166" t="str">
            <v/>
          </cell>
          <cell r="T166" t="str">
            <v/>
          </cell>
          <cell r="U166" t="str">
            <v/>
          </cell>
          <cell r="V166" t="str">
            <v/>
          </cell>
          <cell r="W166" t="str">
            <v/>
          </cell>
        </row>
        <row r="167">
          <cell r="N167" t="str">
            <v/>
          </cell>
          <cell r="O167" t="str">
            <v/>
          </cell>
          <cell r="P167" t="str">
            <v/>
          </cell>
          <cell r="Q167" t="str">
            <v/>
          </cell>
          <cell r="R167" t="str">
            <v/>
          </cell>
          <cell r="S167" t="str">
            <v/>
          </cell>
          <cell r="T167" t="str">
            <v/>
          </cell>
          <cell r="U167" t="str">
            <v/>
          </cell>
          <cell r="V167" t="str">
            <v/>
          </cell>
          <cell r="W167" t="str">
            <v/>
          </cell>
        </row>
        <row r="168">
          <cell r="N168" t="str">
            <v/>
          </cell>
          <cell r="O168" t="str">
            <v/>
          </cell>
          <cell r="P168" t="str">
            <v/>
          </cell>
          <cell r="Q168" t="str">
            <v/>
          </cell>
          <cell r="R168" t="str">
            <v/>
          </cell>
          <cell r="S168" t="str">
            <v/>
          </cell>
          <cell r="T168" t="str">
            <v/>
          </cell>
          <cell r="U168" t="str">
            <v/>
          </cell>
          <cell r="V168" t="str">
            <v/>
          </cell>
          <cell r="W168" t="str">
            <v/>
          </cell>
        </row>
        <row r="169">
          <cell r="N169" t="str">
            <v/>
          </cell>
          <cell r="O169" t="str">
            <v/>
          </cell>
          <cell r="P169" t="str">
            <v/>
          </cell>
          <cell r="Q169" t="str">
            <v/>
          </cell>
          <cell r="R169" t="str">
            <v/>
          </cell>
          <cell r="S169" t="str">
            <v/>
          </cell>
          <cell r="T169" t="str">
            <v/>
          </cell>
          <cell r="U169" t="str">
            <v/>
          </cell>
          <cell r="V169" t="str">
            <v/>
          </cell>
          <cell r="W169" t="str">
            <v/>
          </cell>
        </row>
        <row r="170">
          <cell r="N170" t="str">
            <v/>
          </cell>
          <cell r="O170" t="str">
            <v/>
          </cell>
          <cell r="P170" t="str">
            <v/>
          </cell>
          <cell r="Q170" t="str">
            <v/>
          </cell>
          <cell r="R170" t="str">
            <v/>
          </cell>
          <cell r="S170" t="str">
            <v/>
          </cell>
          <cell r="T170" t="str">
            <v/>
          </cell>
          <cell r="U170" t="str">
            <v/>
          </cell>
          <cell r="V170" t="str">
            <v/>
          </cell>
          <cell r="W170" t="str">
            <v/>
          </cell>
        </row>
        <row r="171">
          <cell r="N171" t="str">
            <v/>
          </cell>
          <cell r="O171" t="str">
            <v/>
          </cell>
          <cell r="P171" t="str">
            <v/>
          </cell>
          <cell r="Q171" t="str">
            <v/>
          </cell>
          <cell r="R171" t="str">
            <v/>
          </cell>
          <cell r="S171" t="str">
            <v/>
          </cell>
          <cell r="T171" t="str">
            <v/>
          </cell>
          <cell r="U171" t="str">
            <v/>
          </cell>
          <cell r="V171" t="str">
            <v/>
          </cell>
          <cell r="W171" t="str">
            <v/>
          </cell>
        </row>
        <row r="172">
          <cell r="N172" t="str">
            <v/>
          </cell>
          <cell r="O172" t="str">
            <v/>
          </cell>
          <cell r="P172" t="str">
            <v/>
          </cell>
          <cell r="Q172" t="str">
            <v/>
          </cell>
          <cell r="R172" t="str">
            <v/>
          </cell>
          <cell r="S172" t="str">
            <v/>
          </cell>
          <cell r="T172" t="str">
            <v/>
          </cell>
          <cell r="U172" t="str">
            <v/>
          </cell>
          <cell r="V172" t="str">
            <v/>
          </cell>
          <cell r="W172" t="str">
            <v/>
          </cell>
        </row>
        <row r="173">
          <cell r="N173" t="str">
            <v/>
          </cell>
          <cell r="O173" t="str">
            <v/>
          </cell>
          <cell r="P173" t="str">
            <v/>
          </cell>
          <cell r="Q173" t="str">
            <v/>
          </cell>
          <cell r="R173" t="str">
            <v/>
          </cell>
          <cell r="S173" t="str">
            <v/>
          </cell>
          <cell r="T173" t="str">
            <v/>
          </cell>
          <cell r="U173" t="str">
            <v/>
          </cell>
          <cell r="V173" t="str">
            <v/>
          </cell>
          <cell r="W173" t="str">
            <v/>
          </cell>
        </row>
        <row r="174">
          <cell r="N174" t="str">
            <v/>
          </cell>
          <cell r="O174" t="str">
            <v/>
          </cell>
          <cell r="P174" t="str">
            <v/>
          </cell>
          <cell r="Q174" t="str">
            <v/>
          </cell>
          <cell r="R174" t="str">
            <v/>
          </cell>
          <cell r="S174" t="str">
            <v/>
          </cell>
          <cell r="T174" t="str">
            <v/>
          </cell>
          <cell r="U174" t="str">
            <v/>
          </cell>
          <cell r="V174" t="str">
            <v/>
          </cell>
          <cell r="W174" t="str">
            <v/>
          </cell>
        </row>
        <row r="175">
          <cell r="N175" t="str">
            <v/>
          </cell>
          <cell r="O175" t="str">
            <v/>
          </cell>
          <cell r="P175" t="str">
            <v/>
          </cell>
          <cell r="Q175" t="str">
            <v/>
          </cell>
          <cell r="R175" t="str">
            <v/>
          </cell>
          <cell r="S175" t="str">
            <v/>
          </cell>
          <cell r="T175" t="str">
            <v/>
          </cell>
          <cell r="U175" t="str">
            <v/>
          </cell>
          <cell r="V175" t="str">
            <v/>
          </cell>
          <cell r="W175" t="str">
            <v/>
          </cell>
        </row>
        <row r="176">
          <cell r="N176" t="str">
            <v/>
          </cell>
          <cell r="O176" t="str">
            <v/>
          </cell>
          <cell r="P176" t="str">
            <v/>
          </cell>
          <cell r="Q176" t="str">
            <v/>
          </cell>
          <cell r="R176" t="str">
            <v/>
          </cell>
          <cell r="S176" t="str">
            <v/>
          </cell>
          <cell r="T176" t="str">
            <v/>
          </cell>
          <cell r="U176" t="str">
            <v/>
          </cell>
          <cell r="V176" t="str">
            <v/>
          </cell>
          <cell r="W176" t="str">
            <v/>
          </cell>
        </row>
        <row r="177">
          <cell r="N177" t="str">
            <v/>
          </cell>
          <cell r="O177" t="str">
            <v/>
          </cell>
          <cell r="P177" t="str">
            <v/>
          </cell>
          <cell r="Q177" t="str">
            <v/>
          </cell>
          <cell r="R177" t="str">
            <v/>
          </cell>
          <cell r="S177" t="str">
            <v/>
          </cell>
          <cell r="T177" t="str">
            <v/>
          </cell>
          <cell r="U177" t="str">
            <v/>
          </cell>
          <cell r="V177" t="str">
            <v/>
          </cell>
          <cell r="W177" t="str">
            <v/>
          </cell>
        </row>
        <row r="178">
          <cell r="N178" t="str">
            <v/>
          </cell>
          <cell r="O178" t="str">
            <v/>
          </cell>
          <cell r="P178" t="str">
            <v/>
          </cell>
          <cell r="Q178" t="str">
            <v/>
          </cell>
          <cell r="R178" t="str">
            <v/>
          </cell>
          <cell r="S178" t="str">
            <v/>
          </cell>
          <cell r="T178" t="str">
            <v/>
          </cell>
          <cell r="U178" t="str">
            <v/>
          </cell>
          <cell r="V178" t="str">
            <v/>
          </cell>
          <cell r="W178" t="str">
            <v/>
          </cell>
        </row>
        <row r="179">
          <cell r="N179" t="str">
            <v/>
          </cell>
          <cell r="O179" t="str">
            <v/>
          </cell>
          <cell r="P179" t="str">
            <v/>
          </cell>
          <cell r="Q179" t="str">
            <v/>
          </cell>
          <cell r="R179" t="str">
            <v/>
          </cell>
          <cell r="S179" t="str">
            <v/>
          </cell>
          <cell r="T179" t="str">
            <v/>
          </cell>
          <cell r="U179" t="str">
            <v/>
          </cell>
          <cell r="V179" t="str">
            <v/>
          </cell>
          <cell r="W179" t="str">
            <v/>
          </cell>
        </row>
        <row r="180">
          <cell r="N180" t="str">
            <v/>
          </cell>
          <cell r="O180" t="str">
            <v/>
          </cell>
          <cell r="P180" t="str">
            <v/>
          </cell>
          <cell r="Q180" t="str">
            <v/>
          </cell>
          <cell r="R180" t="str">
            <v/>
          </cell>
          <cell r="S180" t="str">
            <v/>
          </cell>
          <cell r="T180" t="str">
            <v/>
          </cell>
          <cell r="U180" t="str">
            <v/>
          </cell>
          <cell r="V180" t="str">
            <v/>
          </cell>
          <cell r="W180" t="str">
            <v/>
          </cell>
        </row>
        <row r="181">
          <cell r="N181" t="str">
            <v/>
          </cell>
          <cell r="O181" t="str">
            <v/>
          </cell>
          <cell r="P181" t="str">
            <v/>
          </cell>
          <cell r="Q181" t="str">
            <v/>
          </cell>
          <cell r="R181" t="str">
            <v/>
          </cell>
          <cell r="S181" t="str">
            <v/>
          </cell>
          <cell r="T181" t="str">
            <v/>
          </cell>
          <cell r="U181" t="str">
            <v/>
          </cell>
          <cell r="V181" t="str">
            <v/>
          </cell>
          <cell r="W181" t="str">
            <v/>
          </cell>
        </row>
        <row r="182">
          <cell r="N182" t="str">
            <v/>
          </cell>
          <cell r="O182" t="str">
            <v/>
          </cell>
          <cell r="P182" t="str">
            <v/>
          </cell>
          <cell r="Q182" t="str">
            <v/>
          </cell>
          <cell r="R182" t="str">
            <v/>
          </cell>
          <cell r="S182" t="str">
            <v/>
          </cell>
          <cell r="T182" t="str">
            <v/>
          </cell>
          <cell r="U182" t="str">
            <v/>
          </cell>
          <cell r="V182" t="str">
            <v/>
          </cell>
          <cell r="W182" t="str">
            <v/>
          </cell>
        </row>
        <row r="183">
          <cell r="N183" t="str">
            <v/>
          </cell>
          <cell r="O183" t="str">
            <v/>
          </cell>
          <cell r="P183" t="str">
            <v/>
          </cell>
          <cell r="Q183" t="str">
            <v/>
          </cell>
          <cell r="R183" t="str">
            <v/>
          </cell>
          <cell r="S183" t="str">
            <v/>
          </cell>
          <cell r="T183" t="str">
            <v/>
          </cell>
          <cell r="U183" t="str">
            <v/>
          </cell>
          <cell r="V183" t="str">
            <v/>
          </cell>
          <cell r="W183" t="str">
            <v/>
          </cell>
        </row>
        <row r="184">
          <cell r="N184" t="str">
            <v/>
          </cell>
          <cell r="O184" t="str">
            <v/>
          </cell>
          <cell r="P184" t="str">
            <v/>
          </cell>
          <cell r="Q184" t="str">
            <v/>
          </cell>
          <cell r="R184" t="str">
            <v/>
          </cell>
          <cell r="S184" t="str">
            <v/>
          </cell>
          <cell r="T184" t="str">
            <v/>
          </cell>
          <cell r="U184" t="str">
            <v/>
          </cell>
          <cell r="V184" t="str">
            <v/>
          </cell>
          <cell r="W184" t="str">
            <v/>
          </cell>
        </row>
        <row r="185">
          <cell r="N185" t="str">
            <v/>
          </cell>
          <cell r="O185" t="str">
            <v/>
          </cell>
          <cell r="P185" t="str">
            <v/>
          </cell>
          <cell r="Q185" t="str">
            <v/>
          </cell>
          <cell r="R185" t="str">
            <v/>
          </cell>
          <cell r="S185" t="str">
            <v/>
          </cell>
          <cell r="T185" t="str">
            <v/>
          </cell>
          <cell r="U185" t="str">
            <v/>
          </cell>
          <cell r="V185" t="str">
            <v/>
          </cell>
          <cell r="W185" t="str">
            <v/>
          </cell>
        </row>
        <row r="186">
          <cell r="N186" t="str">
            <v/>
          </cell>
          <cell r="O186" t="str">
            <v/>
          </cell>
          <cell r="P186" t="str">
            <v/>
          </cell>
          <cell r="Q186" t="str">
            <v/>
          </cell>
          <cell r="R186" t="str">
            <v/>
          </cell>
          <cell r="S186" t="str">
            <v/>
          </cell>
          <cell r="T186" t="str">
            <v/>
          </cell>
          <cell r="U186" t="str">
            <v/>
          </cell>
          <cell r="V186" t="str">
            <v/>
          </cell>
          <cell r="W186" t="str">
            <v/>
          </cell>
        </row>
        <row r="187">
          <cell r="N187" t="str">
            <v/>
          </cell>
          <cell r="O187" t="str">
            <v/>
          </cell>
          <cell r="P187" t="str">
            <v/>
          </cell>
          <cell r="Q187" t="str">
            <v/>
          </cell>
          <cell r="R187" t="str">
            <v/>
          </cell>
          <cell r="S187" t="str">
            <v/>
          </cell>
          <cell r="T187" t="str">
            <v/>
          </cell>
          <cell r="U187" t="str">
            <v/>
          </cell>
          <cell r="V187" t="str">
            <v/>
          </cell>
          <cell r="W187" t="str">
            <v/>
          </cell>
        </row>
        <row r="188">
          <cell r="N188" t="str">
            <v/>
          </cell>
          <cell r="O188" t="str">
            <v/>
          </cell>
          <cell r="P188" t="str">
            <v/>
          </cell>
          <cell r="Q188" t="str">
            <v/>
          </cell>
          <cell r="R188" t="str">
            <v/>
          </cell>
          <cell r="S188" t="str">
            <v/>
          </cell>
          <cell r="T188" t="str">
            <v/>
          </cell>
          <cell r="U188" t="str">
            <v/>
          </cell>
          <cell r="V188" t="str">
            <v/>
          </cell>
          <cell r="W188" t="str">
            <v/>
          </cell>
        </row>
        <row r="189">
          <cell r="N189" t="str">
            <v/>
          </cell>
          <cell r="O189" t="str">
            <v/>
          </cell>
          <cell r="P189" t="str">
            <v/>
          </cell>
          <cell r="Q189" t="str">
            <v/>
          </cell>
          <cell r="R189" t="str">
            <v/>
          </cell>
          <cell r="S189" t="str">
            <v/>
          </cell>
          <cell r="T189" t="str">
            <v/>
          </cell>
          <cell r="U189" t="str">
            <v/>
          </cell>
          <cell r="V189" t="str">
            <v/>
          </cell>
          <cell r="W189" t="str">
            <v/>
          </cell>
        </row>
        <row r="190">
          <cell r="N190" t="str">
            <v/>
          </cell>
          <cell r="O190" t="str">
            <v/>
          </cell>
          <cell r="P190" t="str">
            <v/>
          </cell>
          <cell r="Q190" t="str">
            <v/>
          </cell>
          <cell r="R190" t="str">
            <v/>
          </cell>
          <cell r="S190" t="str">
            <v/>
          </cell>
          <cell r="T190" t="str">
            <v/>
          </cell>
          <cell r="U190" t="str">
            <v/>
          </cell>
          <cell r="V190" t="str">
            <v/>
          </cell>
          <cell r="W190" t="str">
            <v/>
          </cell>
        </row>
        <row r="191">
          <cell r="N191" t="str">
            <v/>
          </cell>
          <cell r="O191" t="str">
            <v/>
          </cell>
          <cell r="P191" t="str">
            <v/>
          </cell>
          <cell r="Q191" t="str">
            <v/>
          </cell>
          <cell r="R191" t="str">
            <v/>
          </cell>
          <cell r="S191" t="str">
            <v/>
          </cell>
          <cell r="T191" t="str">
            <v/>
          </cell>
          <cell r="U191" t="str">
            <v/>
          </cell>
          <cell r="V191" t="str">
            <v/>
          </cell>
          <cell r="W191" t="str">
            <v/>
          </cell>
        </row>
        <row r="192">
          <cell r="N192" t="str">
            <v/>
          </cell>
          <cell r="O192" t="str">
            <v/>
          </cell>
          <cell r="P192" t="str">
            <v/>
          </cell>
          <cell r="Q192" t="str">
            <v/>
          </cell>
          <cell r="R192" t="str">
            <v/>
          </cell>
          <cell r="S192" t="str">
            <v/>
          </cell>
          <cell r="T192" t="str">
            <v/>
          </cell>
          <cell r="U192" t="str">
            <v/>
          </cell>
          <cell r="V192" t="str">
            <v/>
          </cell>
          <cell r="W192" t="str">
            <v/>
          </cell>
        </row>
        <row r="193">
          <cell r="N193" t="str">
            <v/>
          </cell>
          <cell r="O193" t="str">
            <v/>
          </cell>
          <cell r="P193" t="str">
            <v/>
          </cell>
          <cell r="Q193" t="str">
            <v/>
          </cell>
          <cell r="R193" t="str">
            <v/>
          </cell>
          <cell r="S193" t="str">
            <v/>
          </cell>
          <cell r="T193" t="str">
            <v/>
          </cell>
          <cell r="U193" t="str">
            <v/>
          </cell>
          <cell r="V193" t="str">
            <v/>
          </cell>
          <cell r="W193" t="str">
            <v/>
          </cell>
        </row>
        <row r="194">
          <cell r="N194" t="str">
            <v/>
          </cell>
          <cell r="O194" t="str">
            <v/>
          </cell>
          <cell r="P194" t="str">
            <v/>
          </cell>
          <cell r="Q194" t="str">
            <v/>
          </cell>
          <cell r="R194" t="str">
            <v/>
          </cell>
          <cell r="S194" t="str">
            <v/>
          </cell>
          <cell r="T194" t="str">
            <v/>
          </cell>
          <cell r="U194" t="str">
            <v/>
          </cell>
          <cell r="V194" t="str">
            <v/>
          </cell>
          <cell r="W194" t="str">
            <v/>
          </cell>
        </row>
        <row r="195">
          <cell r="N195" t="str">
            <v/>
          </cell>
          <cell r="O195" t="str">
            <v/>
          </cell>
          <cell r="P195" t="str">
            <v/>
          </cell>
          <cell r="Q195" t="str">
            <v/>
          </cell>
          <cell r="R195" t="str">
            <v/>
          </cell>
          <cell r="S195" t="str">
            <v/>
          </cell>
          <cell r="T195" t="str">
            <v/>
          </cell>
          <cell r="U195" t="str">
            <v/>
          </cell>
          <cell r="V195" t="str">
            <v/>
          </cell>
          <cell r="W195" t="str">
            <v/>
          </cell>
        </row>
        <row r="196">
          <cell r="N196" t="str">
            <v/>
          </cell>
          <cell r="O196" t="str">
            <v/>
          </cell>
          <cell r="P196" t="str">
            <v/>
          </cell>
          <cell r="Q196" t="str">
            <v/>
          </cell>
          <cell r="R196" t="str">
            <v/>
          </cell>
          <cell r="S196" t="str">
            <v/>
          </cell>
          <cell r="T196" t="str">
            <v/>
          </cell>
          <cell r="U196" t="str">
            <v/>
          </cell>
          <cell r="V196" t="str">
            <v/>
          </cell>
          <cell r="W196" t="str">
            <v/>
          </cell>
        </row>
        <row r="197">
          <cell r="N197" t="str">
            <v/>
          </cell>
          <cell r="O197" t="str">
            <v/>
          </cell>
          <cell r="P197" t="str">
            <v/>
          </cell>
          <cell r="Q197" t="str">
            <v/>
          </cell>
          <cell r="R197" t="str">
            <v/>
          </cell>
          <cell r="S197" t="str">
            <v/>
          </cell>
          <cell r="T197" t="str">
            <v/>
          </cell>
          <cell r="U197" t="str">
            <v/>
          </cell>
          <cell r="V197" t="str">
            <v/>
          </cell>
          <cell r="W197" t="str">
            <v/>
          </cell>
        </row>
        <row r="198">
          <cell r="N198" t="str">
            <v/>
          </cell>
          <cell r="O198" t="str">
            <v/>
          </cell>
          <cell r="P198" t="str">
            <v/>
          </cell>
          <cell r="Q198" t="str">
            <v/>
          </cell>
          <cell r="R198" t="str">
            <v/>
          </cell>
          <cell r="S198" t="str">
            <v/>
          </cell>
          <cell r="T198" t="str">
            <v/>
          </cell>
          <cell r="U198" t="str">
            <v/>
          </cell>
          <cell r="V198" t="str">
            <v/>
          </cell>
          <cell r="W198" t="str">
            <v/>
          </cell>
        </row>
        <row r="199">
          <cell r="N199" t="str">
            <v/>
          </cell>
          <cell r="O199" t="str">
            <v/>
          </cell>
          <cell r="P199" t="str">
            <v/>
          </cell>
          <cell r="Q199" t="str">
            <v/>
          </cell>
          <cell r="R199" t="str">
            <v/>
          </cell>
          <cell r="S199" t="str">
            <v/>
          </cell>
          <cell r="T199" t="str">
            <v/>
          </cell>
          <cell r="U199" t="str">
            <v/>
          </cell>
          <cell r="V199" t="str">
            <v/>
          </cell>
          <cell r="W199" t="str">
            <v/>
          </cell>
        </row>
        <row r="200">
          <cell r="N200" t="str">
            <v/>
          </cell>
          <cell r="O200" t="str">
            <v/>
          </cell>
          <cell r="P200" t="str">
            <v/>
          </cell>
          <cell r="Q200" t="str">
            <v/>
          </cell>
          <cell r="R200" t="str">
            <v/>
          </cell>
          <cell r="S200" t="str">
            <v/>
          </cell>
          <cell r="T200" t="str">
            <v/>
          </cell>
          <cell r="U200" t="str">
            <v/>
          </cell>
          <cell r="V200" t="str">
            <v/>
          </cell>
          <cell r="W200" t="str">
            <v/>
          </cell>
        </row>
        <row r="201">
          <cell r="N201" t="str">
            <v/>
          </cell>
          <cell r="O201" t="str">
            <v/>
          </cell>
          <cell r="P201" t="str">
            <v/>
          </cell>
          <cell r="Q201" t="str">
            <v/>
          </cell>
          <cell r="R201" t="str">
            <v/>
          </cell>
          <cell r="S201" t="str">
            <v/>
          </cell>
          <cell r="T201" t="str">
            <v/>
          </cell>
          <cell r="U201" t="str">
            <v/>
          </cell>
          <cell r="V201" t="str">
            <v/>
          </cell>
          <cell r="W201" t="str">
            <v/>
          </cell>
        </row>
        <row r="202">
          <cell r="N202" t="str">
            <v/>
          </cell>
          <cell r="O202" t="str">
            <v/>
          </cell>
          <cell r="P202" t="str">
            <v/>
          </cell>
          <cell r="Q202" t="str">
            <v/>
          </cell>
          <cell r="R202" t="str">
            <v/>
          </cell>
          <cell r="S202" t="str">
            <v/>
          </cell>
          <cell r="T202" t="str">
            <v/>
          </cell>
          <cell r="U202" t="str">
            <v/>
          </cell>
          <cell r="V202" t="str">
            <v/>
          </cell>
          <cell r="W202" t="str">
            <v/>
          </cell>
        </row>
        <row r="203">
          <cell r="N203" t="str">
            <v/>
          </cell>
          <cell r="O203" t="str">
            <v/>
          </cell>
          <cell r="P203" t="str">
            <v/>
          </cell>
          <cell r="Q203" t="str">
            <v/>
          </cell>
          <cell r="R203" t="str">
            <v/>
          </cell>
          <cell r="S203" t="str">
            <v/>
          </cell>
          <cell r="T203" t="str">
            <v/>
          </cell>
          <cell r="U203" t="str">
            <v/>
          </cell>
          <cell r="V203" t="str">
            <v/>
          </cell>
          <cell r="W203" t="str">
            <v/>
          </cell>
        </row>
      </sheetData>
      <sheetData sheetId="5"/>
      <sheetData sheetId="6">
        <row r="111">
          <cell r="L111">
            <v>1</v>
          </cell>
          <cell r="M111">
            <v>3</v>
          </cell>
          <cell r="N111">
            <v>4</v>
          </cell>
          <cell r="O111">
            <v>5</v>
          </cell>
          <cell r="P111">
            <v>6</v>
          </cell>
          <cell r="Q111">
            <v>7</v>
          </cell>
          <cell r="R111">
            <v>8</v>
          </cell>
          <cell r="S111">
            <v>9</v>
          </cell>
          <cell r="T111">
            <v>10</v>
          </cell>
        </row>
        <row r="112">
          <cell r="L112" t="str">
            <v>AHP Offering Data Storage/Tracking</v>
          </cell>
          <cell r="M112" t="str">
            <v>Habitat for Humanity Project Financial Feasibility &amp; Need for Subsidy Analysis</v>
          </cell>
          <cell r="N112" t="str">
            <v>Ownership Project Financial Feasibility Analysis</v>
          </cell>
          <cell r="O112" t="str">
            <v>Rental Project Financial Feasibility Analysis</v>
          </cell>
          <cell r="P112" t="str">
            <v>AHP and Welcome Home Activity Summary</v>
          </cell>
          <cell r="Q112" t="str">
            <v>AHP Available Funds Report</v>
          </cell>
          <cell r="R112" t="str">
            <v>AHP Disbursement &amp; De-obligation Rate Tracking</v>
          </cell>
          <cell r="S112" t="str">
            <v>CICA Disbursements Summary</v>
          </cell>
          <cell r="T112" t="str">
            <v>AHP Rehab Project Sources &amp; Uses</v>
          </cell>
        </row>
        <row r="113">
          <cell r="L113" t="str">
            <v>Excel</v>
          </cell>
          <cell r="M113" t="str">
            <v>Excel</v>
          </cell>
          <cell r="N113" t="str">
            <v>Excel</v>
          </cell>
          <cell r="O113" t="str">
            <v>Excel</v>
          </cell>
          <cell r="P113" t="str">
            <v>Excel</v>
          </cell>
          <cell r="Q113" t="str">
            <v>Excel</v>
          </cell>
          <cell r="R113" t="str">
            <v>Excel</v>
          </cell>
          <cell r="S113" t="str">
            <v>Excel</v>
          </cell>
          <cell r="T113" t="str">
            <v>Excel</v>
          </cell>
        </row>
        <row r="118">
          <cell r="L118">
            <v>5</v>
          </cell>
          <cell r="M118">
            <v>1</v>
          </cell>
          <cell r="N118">
            <v>1</v>
          </cell>
          <cell r="O118">
            <v>1</v>
          </cell>
          <cell r="P118">
            <v>2</v>
          </cell>
          <cell r="Q118">
            <v>1</v>
          </cell>
          <cell r="R118">
            <v>1</v>
          </cell>
          <cell r="S118">
            <v>1</v>
          </cell>
          <cell r="T118">
            <v>1</v>
          </cell>
        </row>
        <row r="119">
          <cell r="L119" t="str">
            <v>Medium</v>
          </cell>
          <cell r="M119" t="str">
            <v>Low</v>
          </cell>
          <cell r="N119" t="str">
            <v>Low</v>
          </cell>
          <cell r="O119" t="str">
            <v>Low</v>
          </cell>
          <cell r="P119" t="str">
            <v>Low</v>
          </cell>
          <cell r="Q119" t="str">
            <v>Low</v>
          </cell>
          <cell r="R119" t="str">
            <v>Low</v>
          </cell>
          <cell r="S119" t="str">
            <v>Low</v>
          </cell>
          <cell r="T119" t="str">
            <v>Low</v>
          </cell>
        </row>
        <row r="120">
          <cell r="L120" t="str">
            <v>Low</v>
          </cell>
          <cell r="M120" t="str">
            <v>N/A</v>
          </cell>
          <cell r="N120" t="str">
            <v>N/A</v>
          </cell>
          <cell r="O120" t="str">
            <v>N/A</v>
          </cell>
          <cell r="P120" t="str">
            <v>N/A</v>
          </cell>
          <cell r="Q120" t="str">
            <v>N/A</v>
          </cell>
          <cell r="R120" t="str">
            <v>N/A</v>
          </cell>
          <cell r="S120" t="str">
            <v>N/A</v>
          </cell>
          <cell r="T120" t="str">
            <v>N/A</v>
          </cell>
        </row>
        <row r="121">
          <cell r="L121" t="str">
            <v>Low</v>
          </cell>
          <cell r="M121" t="str">
            <v>N/A</v>
          </cell>
          <cell r="N121" t="str">
            <v>N/A</v>
          </cell>
          <cell r="O121" t="str">
            <v>N/A</v>
          </cell>
          <cell r="P121" t="str">
            <v>N/A</v>
          </cell>
          <cell r="Q121" t="str">
            <v>N/A</v>
          </cell>
          <cell r="R121" t="str">
            <v>N/A</v>
          </cell>
          <cell r="S121" t="str">
            <v>N/A</v>
          </cell>
          <cell r="T121" t="str">
            <v>N/A</v>
          </cell>
        </row>
        <row r="122">
          <cell r="L122" t="str">
            <v>Low</v>
          </cell>
          <cell r="M122" t="str">
            <v>Low</v>
          </cell>
          <cell r="N122" t="str">
            <v>Low</v>
          </cell>
          <cell r="O122" t="str">
            <v>Low</v>
          </cell>
          <cell r="P122" t="str">
            <v>Low</v>
          </cell>
          <cell r="Q122" t="str">
            <v>Low</v>
          </cell>
          <cell r="R122" t="str">
            <v>Low</v>
          </cell>
          <cell r="S122" t="str">
            <v>Low</v>
          </cell>
          <cell r="T122" t="str">
            <v>Low</v>
          </cell>
        </row>
        <row r="123">
          <cell r="L123" t="str">
            <v>Medium</v>
          </cell>
          <cell r="M123" t="str">
            <v>Low</v>
          </cell>
          <cell r="N123" t="str">
            <v>N/A</v>
          </cell>
          <cell r="O123" t="str">
            <v>N/A</v>
          </cell>
          <cell r="P123" t="str">
            <v>Low</v>
          </cell>
          <cell r="Q123" t="str">
            <v>Low</v>
          </cell>
          <cell r="R123" t="str">
            <v>Low</v>
          </cell>
          <cell r="S123" t="str">
            <v>Low</v>
          </cell>
          <cell r="T123" t="str">
            <v>Low</v>
          </cell>
        </row>
        <row r="124">
          <cell r="L124" t="str">
            <v>Low</v>
          </cell>
          <cell r="M124" t="str">
            <v>N/A</v>
          </cell>
          <cell r="N124" t="str">
            <v>N/A</v>
          </cell>
          <cell r="O124" t="str">
            <v>N/A</v>
          </cell>
          <cell r="P124" t="str">
            <v>N/A</v>
          </cell>
          <cell r="Q124" t="str">
            <v>N/A</v>
          </cell>
          <cell r="R124" t="str">
            <v>N/A</v>
          </cell>
          <cell r="S124" t="str">
            <v>N/A</v>
          </cell>
          <cell r="T124" t="str">
            <v>N/A</v>
          </cell>
        </row>
        <row r="125">
          <cell r="L125" t="str">
            <v>No</v>
          </cell>
          <cell r="M125" t="str">
            <v>No</v>
          </cell>
          <cell r="N125" t="str">
            <v>No</v>
          </cell>
          <cell r="O125" t="str">
            <v>No</v>
          </cell>
          <cell r="P125" t="str">
            <v>No</v>
          </cell>
          <cell r="Q125" t="str">
            <v>No</v>
          </cell>
          <cell r="R125" t="str">
            <v>No</v>
          </cell>
          <cell r="S125" t="str">
            <v>No</v>
          </cell>
          <cell r="T125" t="str">
            <v>No</v>
          </cell>
        </row>
        <row r="126">
          <cell r="L126" t="str">
            <v>Medium</v>
          </cell>
          <cell r="M126" t="str">
            <v>Low</v>
          </cell>
          <cell r="N126" t="str">
            <v>Low</v>
          </cell>
          <cell r="O126" t="str">
            <v>Low</v>
          </cell>
          <cell r="P126" t="str">
            <v>Low</v>
          </cell>
          <cell r="Q126" t="str">
            <v>Low</v>
          </cell>
          <cell r="R126" t="str">
            <v>Low</v>
          </cell>
          <cell r="S126" t="str">
            <v>Low</v>
          </cell>
          <cell r="T126" t="str">
            <v>Low</v>
          </cell>
        </row>
        <row r="129">
          <cell r="L129" t="str">
            <v>No</v>
          </cell>
          <cell r="M129" t="str">
            <v>No</v>
          </cell>
          <cell r="N129" t="str">
            <v>No</v>
          </cell>
          <cell r="O129" t="str">
            <v>No</v>
          </cell>
          <cell r="P129" t="str">
            <v>No</v>
          </cell>
          <cell r="Q129" t="str">
            <v>No</v>
          </cell>
          <cell r="R129" t="str">
            <v>No</v>
          </cell>
          <cell r="S129" t="str">
            <v>No</v>
          </cell>
          <cell r="T129" t="str">
            <v>No</v>
          </cell>
        </row>
        <row r="130">
          <cell r="L130" t="str">
            <v>Yes</v>
          </cell>
          <cell r="M130" t="str">
            <v>Yes</v>
          </cell>
          <cell r="N130" t="str">
            <v>Yes</v>
          </cell>
          <cell r="O130" t="str">
            <v>Yes</v>
          </cell>
          <cell r="P130" t="str">
            <v>No</v>
          </cell>
          <cell r="Q130" t="str">
            <v>No</v>
          </cell>
          <cell r="R130" t="str">
            <v>No</v>
          </cell>
          <cell r="S130" t="str">
            <v>No</v>
          </cell>
          <cell r="T130" t="str">
            <v>No</v>
          </cell>
        </row>
        <row r="131">
          <cell r="L131" t="str">
            <v>No</v>
          </cell>
          <cell r="M131" t="str">
            <v>Yes</v>
          </cell>
          <cell r="N131" t="str">
            <v>No</v>
          </cell>
          <cell r="O131" t="str">
            <v>No</v>
          </cell>
          <cell r="P131" t="str">
            <v>No</v>
          </cell>
          <cell r="Q131" t="str">
            <v>No</v>
          </cell>
          <cell r="R131" t="str">
            <v>No</v>
          </cell>
          <cell r="S131" t="str">
            <v>No</v>
          </cell>
          <cell r="T131" t="str">
            <v>No</v>
          </cell>
        </row>
        <row r="132">
          <cell r="L132" t="str">
            <v>Yes</v>
          </cell>
          <cell r="M132" t="str">
            <v>No</v>
          </cell>
          <cell r="N132" t="str">
            <v>No</v>
          </cell>
          <cell r="O132" t="str">
            <v>No</v>
          </cell>
          <cell r="P132" t="str">
            <v>Yes</v>
          </cell>
          <cell r="Q132" t="str">
            <v>Yes</v>
          </cell>
          <cell r="R132" t="str">
            <v>Yes</v>
          </cell>
          <cell r="S132" t="str">
            <v>Yes</v>
          </cell>
          <cell r="T132" t="str">
            <v>Yes</v>
          </cell>
        </row>
        <row r="133">
          <cell r="L133" t="str">
            <v>Regularly Used</v>
          </cell>
          <cell r="M133" t="str">
            <v>Regularly Used</v>
          </cell>
          <cell r="N133" t="str">
            <v>Regularly Used</v>
          </cell>
          <cell r="O133" t="str">
            <v>Regularly Used</v>
          </cell>
          <cell r="P133" t="str">
            <v>Regularly Used</v>
          </cell>
          <cell r="Q133" t="str">
            <v>Regularly Used</v>
          </cell>
          <cell r="R133" t="str">
            <v>Regularly Used</v>
          </cell>
          <cell r="S133" t="str">
            <v>Regularly Used</v>
          </cell>
          <cell r="T133" t="str">
            <v>Regularly Used</v>
          </cell>
        </row>
        <row r="134">
          <cell r="L134" t="str">
            <v>Low</v>
          </cell>
          <cell r="M134" t="str">
            <v>Low</v>
          </cell>
          <cell r="N134" t="str">
            <v>Low</v>
          </cell>
          <cell r="O134" t="str">
            <v>Low</v>
          </cell>
          <cell r="P134" t="str">
            <v>Low</v>
          </cell>
          <cell r="Q134" t="str">
            <v>Low</v>
          </cell>
          <cell r="R134" t="str">
            <v>Low</v>
          </cell>
          <cell r="S134" t="str">
            <v>Low</v>
          </cell>
          <cell r="T134" t="str">
            <v>Low</v>
          </cell>
        </row>
        <row r="135">
          <cell r="L135" t="str">
            <v>2+</v>
          </cell>
          <cell r="M135" t="str">
            <v>2+</v>
          </cell>
          <cell r="N135" t="str">
            <v>2+</v>
          </cell>
          <cell r="O135" t="str">
            <v>2+</v>
          </cell>
          <cell r="P135">
            <v>1</v>
          </cell>
          <cell r="Q135">
            <v>1</v>
          </cell>
          <cell r="R135">
            <v>1</v>
          </cell>
          <cell r="S135">
            <v>1</v>
          </cell>
          <cell r="T135">
            <v>1</v>
          </cell>
        </row>
        <row r="136">
          <cell r="L136" t="str">
            <v>No</v>
          </cell>
          <cell r="M136" t="str">
            <v>No</v>
          </cell>
          <cell r="N136" t="str">
            <v>No</v>
          </cell>
          <cell r="O136" t="str">
            <v>No</v>
          </cell>
          <cell r="P136" t="str">
            <v>No</v>
          </cell>
          <cell r="Q136" t="str">
            <v>No</v>
          </cell>
          <cell r="R136" t="str">
            <v>No</v>
          </cell>
          <cell r="S136" t="str">
            <v>No</v>
          </cell>
          <cell r="T136" t="str">
            <v>No</v>
          </cell>
        </row>
        <row r="137">
          <cell r="L137" t="str">
            <v>Yes</v>
          </cell>
          <cell r="M137" t="str">
            <v>No</v>
          </cell>
          <cell r="N137" t="str">
            <v>No</v>
          </cell>
          <cell r="O137" t="str">
            <v>No</v>
          </cell>
          <cell r="P137" t="str">
            <v>No</v>
          </cell>
          <cell r="Q137" t="str">
            <v>No</v>
          </cell>
          <cell r="R137" t="str">
            <v>No</v>
          </cell>
          <cell r="S137" t="str">
            <v>Yes</v>
          </cell>
          <cell r="T137" t="str">
            <v>Yes</v>
          </cell>
        </row>
        <row r="138">
          <cell r="L138" t="str">
            <v>Medium</v>
          </cell>
          <cell r="M138" t="str">
            <v>Medium</v>
          </cell>
          <cell r="N138" t="str">
            <v>Medium</v>
          </cell>
          <cell r="O138" t="str">
            <v>Medium</v>
          </cell>
          <cell r="P138" t="str">
            <v>Low</v>
          </cell>
          <cell r="Q138" t="str">
            <v>Low</v>
          </cell>
          <cell r="R138" t="str">
            <v>Low</v>
          </cell>
          <cell r="S138" t="str">
            <v>Medium</v>
          </cell>
          <cell r="T138" t="str">
            <v>Medium</v>
          </cell>
        </row>
        <row r="140">
          <cell r="L140" t="str">
            <v>Medium</v>
          </cell>
          <cell r="M140" t="str">
            <v>Low</v>
          </cell>
          <cell r="N140" t="str">
            <v>Low</v>
          </cell>
          <cell r="O140" t="str">
            <v>Low</v>
          </cell>
          <cell r="P140" t="str">
            <v>Low</v>
          </cell>
          <cell r="Q140" t="str">
            <v>Low</v>
          </cell>
          <cell r="R140" t="str">
            <v>Low</v>
          </cell>
          <cell r="S140" t="str">
            <v>Low</v>
          </cell>
          <cell r="T140" t="str">
            <v>Low</v>
          </cell>
        </row>
        <row r="145">
          <cell r="L145" t="str">
            <v>Yes</v>
          </cell>
          <cell r="M145" t="str">
            <v>Yes</v>
          </cell>
          <cell r="N145" t="str">
            <v>Yes</v>
          </cell>
          <cell r="O145" t="str">
            <v>Yes</v>
          </cell>
          <cell r="P145" t="str">
            <v>Yes</v>
          </cell>
          <cell r="Q145" t="str">
            <v>Yes</v>
          </cell>
          <cell r="R145" t="str">
            <v>Yes</v>
          </cell>
          <cell r="S145" t="str">
            <v>Yes</v>
          </cell>
          <cell r="T145" t="str">
            <v>Yes</v>
          </cell>
        </row>
        <row r="146">
          <cell r="L146" t="str">
            <v>Yes</v>
          </cell>
          <cell r="M146" t="str">
            <v>Yes</v>
          </cell>
          <cell r="N146" t="str">
            <v>Yes</v>
          </cell>
          <cell r="O146" t="str">
            <v>Yes</v>
          </cell>
          <cell r="P146" t="str">
            <v>Yes</v>
          </cell>
          <cell r="Q146" t="str">
            <v>Yes</v>
          </cell>
          <cell r="R146" t="str">
            <v>Yes</v>
          </cell>
          <cell r="S146" t="str">
            <v>Yes</v>
          </cell>
          <cell r="T146" t="str">
            <v>Yes</v>
          </cell>
        </row>
        <row r="147">
          <cell r="L147" t="str">
            <v>N/A</v>
          </cell>
          <cell r="M147" t="str">
            <v>Yes</v>
          </cell>
          <cell r="N147" t="str">
            <v>N/A</v>
          </cell>
          <cell r="O147" t="str">
            <v>N/A</v>
          </cell>
          <cell r="P147" t="str">
            <v>N/A</v>
          </cell>
          <cell r="Q147" t="str">
            <v>N/A</v>
          </cell>
          <cell r="R147" t="str">
            <v>N/A</v>
          </cell>
          <cell r="S147" t="str">
            <v>N/A</v>
          </cell>
          <cell r="T147" t="str">
            <v>N/A</v>
          </cell>
        </row>
        <row r="148">
          <cell r="L148" t="str">
            <v>Yes</v>
          </cell>
          <cell r="M148" t="str">
            <v>Yes</v>
          </cell>
          <cell r="N148" t="str">
            <v>Yes</v>
          </cell>
          <cell r="O148" t="str">
            <v>Yes</v>
          </cell>
          <cell r="P148" t="str">
            <v>Yes</v>
          </cell>
          <cell r="Q148" t="str">
            <v>Yes</v>
          </cell>
          <cell r="R148" t="str">
            <v>Yes</v>
          </cell>
          <cell r="S148" t="str">
            <v>Yes</v>
          </cell>
          <cell r="T148" t="str">
            <v>Yes</v>
          </cell>
        </row>
        <row r="149">
          <cell r="L149" t="str">
            <v>Yes</v>
          </cell>
          <cell r="M149" t="str">
            <v>Yes</v>
          </cell>
          <cell r="N149" t="str">
            <v>Yes</v>
          </cell>
          <cell r="O149" t="str">
            <v>Yes</v>
          </cell>
          <cell r="P149" t="str">
            <v>Yes</v>
          </cell>
          <cell r="Q149" t="str">
            <v>Yes</v>
          </cell>
          <cell r="R149" t="str">
            <v>Yes</v>
          </cell>
          <cell r="S149" t="str">
            <v>Yes</v>
          </cell>
          <cell r="T149" t="str">
            <v>Yes</v>
          </cell>
        </row>
        <row r="150">
          <cell r="L150" t="str">
            <v>Yes</v>
          </cell>
          <cell r="M150" t="str">
            <v>Yes</v>
          </cell>
          <cell r="N150" t="str">
            <v>Yes</v>
          </cell>
          <cell r="O150" t="str">
            <v>Yes</v>
          </cell>
          <cell r="P150" t="str">
            <v>Yes</v>
          </cell>
          <cell r="Q150" t="str">
            <v>Yes</v>
          </cell>
          <cell r="R150" t="str">
            <v>Yes</v>
          </cell>
          <cell r="S150" t="str">
            <v>Yes</v>
          </cell>
          <cell r="T150" t="str">
            <v>Yes</v>
          </cell>
        </row>
        <row r="151">
          <cell r="L151" t="str">
            <v>Yes</v>
          </cell>
          <cell r="M151" t="str">
            <v>Yes</v>
          </cell>
          <cell r="N151" t="str">
            <v>Yes</v>
          </cell>
          <cell r="O151" t="str">
            <v>Yes</v>
          </cell>
          <cell r="P151" t="str">
            <v>Yes</v>
          </cell>
          <cell r="Q151" t="str">
            <v>Yes</v>
          </cell>
          <cell r="R151" t="str">
            <v>Yes</v>
          </cell>
          <cell r="S151" t="str">
            <v>Yes</v>
          </cell>
          <cell r="T151" t="str">
            <v>Yes</v>
          </cell>
        </row>
        <row r="152">
          <cell r="L152" t="str">
            <v>Yes</v>
          </cell>
          <cell r="M152" t="str">
            <v>Yes</v>
          </cell>
          <cell r="N152" t="str">
            <v>Yes</v>
          </cell>
          <cell r="O152" t="str">
            <v>Yes</v>
          </cell>
          <cell r="P152" t="str">
            <v>Yes</v>
          </cell>
          <cell r="Q152" t="str">
            <v>Yes</v>
          </cell>
          <cell r="R152" t="str">
            <v>Yes</v>
          </cell>
          <cell r="S152" t="str">
            <v>Yes</v>
          </cell>
          <cell r="T152" t="str">
            <v>Yes</v>
          </cell>
        </row>
        <row r="153">
          <cell r="L153" t="str">
            <v>Yes</v>
          </cell>
          <cell r="M153" t="str">
            <v>Yes</v>
          </cell>
          <cell r="N153" t="str">
            <v>Yes</v>
          </cell>
          <cell r="O153" t="str">
            <v>Yes</v>
          </cell>
          <cell r="P153" t="str">
            <v>Yes</v>
          </cell>
          <cell r="Q153" t="str">
            <v>Yes</v>
          </cell>
          <cell r="R153" t="str">
            <v>Yes</v>
          </cell>
          <cell r="S153" t="str">
            <v>Yes</v>
          </cell>
          <cell r="T153" t="str">
            <v>Yes</v>
          </cell>
        </row>
        <row r="154">
          <cell r="L154" t="str">
            <v>Yes</v>
          </cell>
          <cell r="M154" t="str">
            <v>Yes</v>
          </cell>
          <cell r="N154" t="str">
            <v>Yes</v>
          </cell>
          <cell r="O154" t="str">
            <v>Yes</v>
          </cell>
          <cell r="P154" t="str">
            <v>Yes</v>
          </cell>
          <cell r="Q154" t="str">
            <v>Yes</v>
          </cell>
          <cell r="R154" t="str">
            <v>Yes</v>
          </cell>
          <cell r="S154" t="str">
            <v>Yes</v>
          </cell>
          <cell r="T154" t="str">
            <v>Yes</v>
          </cell>
        </row>
        <row r="155">
          <cell r="L155" t="str">
            <v>Yes</v>
          </cell>
          <cell r="M155" t="str">
            <v>Yes</v>
          </cell>
          <cell r="N155" t="str">
            <v>Yes</v>
          </cell>
          <cell r="O155" t="str">
            <v>Yes</v>
          </cell>
          <cell r="P155" t="str">
            <v>Yes</v>
          </cell>
          <cell r="Q155" t="str">
            <v>Yes</v>
          </cell>
          <cell r="R155" t="str">
            <v>Yes</v>
          </cell>
          <cell r="S155" t="str">
            <v>Yes</v>
          </cell>
          <cell r="T155" t="str">
            <v>Yes</v>
          </cell>
        </row>
        <row r="156">
          <cell r="L156" t="str">
            <v>Yes</v>
          </cell>
          <cell r="M156" t="str">
            <v>Yes</v>
          </cell>
          <cell r="N156" t="str">
            <v>Yes</v>
          </cell>
          <cell r="O156" t="str">
            <v>Yes</v>
          </cell>
          <cell r="P156" t="str">
            <v>Yes</v>
          </cell>
          <cell r="Q156" t="str">
            <v>Yes</v>
          </cell>
          <cell r="R156" t="str">
            <v>Yes</v>
          </cell>
          <cell r="S156" t="str">
            <v>Yes</v>
          </cell>
          <cell r="T156" t="str">
            <v>Yes</v>
          </cell>
        </row>
        <row r="157">
          <cell r="L157" t="str">
            <v>Yes</v>
          </cell>
          <cell r="M157" t="str">
            <v>Yes</v>
          </cell>
          <cell r="N157" t="str">
            <v>Yes</v>
          </cell>
          <cell r="O157" t="str">
            <v>Yes</v>
          </cell>
          <cell r="P157" t="str">
            <v>Yes</v>
          </cell>
          <cell r="Q157" t="str">
            <v>N/A</v>
          </cell>
          <cell r="R157" t="str">
            <v>N/A</v>
          </cell>
          <cell r="S157" t="str">
            <v>N/A</v>
          </cell>
          <cell r="T157" t="str">
            <v>N/A</v>
          </cell>
        </row>
        <row r="158">
          <cell r="L158" t="str">
            <v>Yes</v>
          </cell>
          <cell r="M158" t="str">
            <v>N/A</v>
          </cell>
          <cell r="N158" t="str">
            <v>N/A</v>
          </cell>
          <cell r="O158" t="str">
            <v>N/A</v>
          </cell>
          <cell r="P158" t="str">
            <v>N/A</v>
          </cell>
          <cell r="Q158" t="str">
            <v>N/A</v>
          </cell>
          <cell r="R158" t="str">
            <v>N/A</v>
          </cell>
          <cell r="S158" t="str">
            <v>N/A</v>
          </cell>
          <cell r="T158" t="str">
            <v>N/A</v>
          </cell>
        </row>
        <row r="159">
          <cell r="L159" t="str">
            <v>Yes</v>
          </cell>
          <cell r="M159" t="str">
            <v>N/A</v>
          </cell>
          <cell r="N159" t="str">
            <v>N/A</v>
          </cell>
          <cell r="O159" t="str">
            <v>N/A</v>
          </cell>
          <cell r="P159" t="str">
            <v>N/A</v>
          </cell>
          <cell r="Q159" t="str">
            <v>N/A</v>
          </cell>
          <cell r="R159" t="str">
            <v>N/A</v>
          </cell>
          <cell r="S159" t="str">
            <v>N/A</v>
          </cell>
          <cell r="T159" t="str">
            <v>N/A</v>
          </cell>
        </row>
        <row r="160">
          <cell r="L160" t="str">
            <v>High</v>
          </cell>
          <cell r="M160" t="str">
            <v>High</v>
          </cell>
          <cell r="N160" t="str">
            <v>High</v>
          </cell>
          <cell r="O160" t="str">
            <v>High</v>
          </cell>
          <cell r="P160" t="str">
            <v>High</v>
          </cell>
          <cell r="Q160" t="str">
            <v>High</v>
          </cell>
          <cell r="R160" t="str">
            <v>High</v>
          </cell>
          <cell r="S160" t="str">
            <v>High</v>
          </cell>
          <cell r="T160" t="str">
            <v>High</v>
          </cell>
        </row>
        <row r="163">
          <cell r="L163" t="str">
            <v>Yes</v>
          </cell>
          <cell r="M163" t="str">
            <v>Yes</v>
          </cell>
          <cell r="N163" t="str">
            <v>No</v>
          </cell>
          <cell r="O163" t="str">
            <v>No</v>
          </cell>
          <cell r="P163" t="str">
            <v>Yes</v>
          </cell>
          <cell r="Q163" t="str">
            <v>Yes</v>
          </cell>
          <cell r="R163" t="str">
            <v>Yes</v>
          </cell>
          <cell r="S163" t="str">
            <v>Yes</v>
          </cell>
          <cell r="T163" t="str">
            <v>Yes</v>
          </cell>
        </row>
        <row r="164">
          <cell r="L164" t="str">
            <v>Yes</v>
          </cell>
          <cell r="M164" t="str">
            <v>Yes</v>
          </cell>
          <cell r="N164" t="str">
            <v>Yes</v>
          </cell>
          <cell r="O164" t="str">
            <v>Yes</v>
          </cell>
          <cell r="P164" t="str">
            <v>Yes</v>
          </cell>
          <cell r="Q164" t="str">
            <v>Yes</v>
          </cell>
          <cell r="R164" t="str">
            <v>Yes</v>
          </cell>
          <cell r="S164" t="str">
            <v>Yes</v>
          </cell>
          <cell r="T164" t="str">
            <v>Yes</v>
          </cell>
        </row>
        <row r="165">
          <cell r="L165" t="str">
            <v>No</v>
          </cell>
          <cell r="M165" t="str">
            <v>Yes</v>
          </cell>
          <cell r="N165" t="str">
            <v>No</v>
          </cell>
          <cell r="O165" t="str">
            <v>No</v>
          </cell>
          <cell r="P165" t="str">
            <v>No</v>
          </cell>
          <cell r="Q165" t="str">
            <v>No</v>
          </cell>
          <cell r="R165" t="str">
            <v>Yes</v>
          </cell>
          <cell r="S165" t="str">
            <v>Yes</v>
          </cell>
          <cell r="T165" t="str">
            <v>Yes</v>
          </cell>
        </row>
        <row r="166">
          <cell r="L166" t="str">
            <v>Yes</v>
          </cell>
          <cell r="M166" t="str">
            <v>Yes</v>
          </cell>
          <cell r="N166" t="str">
            <v>No</v>
          </cell>
          <cell r="O166" t="str">
            <v>No</v>
          </cell>
          <cell r="P166" t="str">
            <v>Yes</v>
          </cell>
          <cell r="Q166" t="str">
            <v>No</v>
          </cell>
          <cell r="R166" t="str">
            <v>Yes</v>
          </cell>
          <cell r="S166" t="str">
            <v>Yes</v>
          </cell>
          <cell r="T166" t="str">
            <v>Yes</v>
          </cell>
        </row>
        <row r="167">
          <cell r="L167" t="str">
            <v>Yes</v>
          </cell>
          <cell r="M167" t="str">
            <v>Yes</v>
          </cell>
          <cell r="N167" t="str">
            <v>Yes</v>
          </cell>
          <cell r="O167" t="str">
            <v>Yes</v>
          </cell>
          <cell r="P167" t="str">
            <v>Yes</v>
          </cell>
          <cell r="Q167" t="str">
            <v>Yes</v>
          </cell>
          <cell r="R167" t="str">
            <v>Yes</v>
          </cell>
          <cell r="S167" t="str">
            <v>No</v>
          </cell>
          <cell r="T167" t="str">
            <v>No</v>
          </cell>
        </row>
        <row r="168">
          <cell r="L168" t="str">
            <v>N/A</v>
          </cell>
          <cell r="M168" t="str">
            <v>N/A</v>
          </cell>
          <cell r="N168" t="str">
            <v>N/A</v>
          </cell>
          <cell r="O168" t="str">
            <v>N/A</v>
          </cell>
          <cell r="P168" t="str">
            <v>N/A</v>
          </cell>
          <cell r="Q168" t="str">
            <v>N/A</v>
          </cell>
          <cell r="R168" t="str">
            <v>Yes</v>
          </cell>
          <cell r="S168" t="str">
            <v>N/A</v>
          </cell>
          <cell r="T168" t="str">
            <v>N/A</v>
          </cell>
        </row>
        <row r="169">
          <cell r="L169" t="str">
            <v>Yes</v>
          </cell>
          <cell r="M169" t="str">
            <v>Yes</v>
          </cell>
          <cell r="N169" t="str">
            <v>Yes</v>
          </cell>
          <cell r="O169" t="str">
            <v>Yes</v>
          </cell>
          <cell r="P169" t="str">
            <v>Yes</v>
          </cell>
          <cell r="Q169" t="str">
            <v>Yes</v>
          </cell>
          <cell r="R169" t="str">
            <v>Yes</v>
          </cell>
          <cell r="S169" t="str">
            <v>Yes</v>
          </cell>
          <cell r="T169" t="str">
            <v>Yes</v>
          </cell>
        </row>
        <row r="170">
          <cell r="L170" t="str">
            <v>No</v>
          </cell>
          <cell r="M170" t="str">
            <v>Yes</v>
          </cell>
          <cell r="N170" t="str">
            <v>No</v>
          </cell>
          <cell r="O170" t="str">
            <v>No</v>
          </cell>
          <cell r="P170" t="str">
            <v>No</v>
          </cell>
          <cell r="Q170" t="str">
            <v>Yes</v>
          </cell>
          <cell r="R170" t="str">
            <v>Yes</v>
          </cell>
          <cell r="S170" t="str">
            <v>No</v>
          </cell>
          <cell r="T170" t="str">
            <v>No</v>
          </cell>
        </row>
        <row r="171">
          <cell r="L171" t="str">
            <v>Yes</v>
          </cell>
          <cell r="M171" t="str">
            <v>Yes</v>
          </cell>
          <cell r="N171" t="str">
            <v>Yes</v>
          </cell>
          <cell r="O171" t="str">
            <v>Yes</v>
          </cell>
          <cell r="P171" t="str">
            <v>Yes</v>
          </cell>
          <cell r="Q171" t="str">
            <v>Yes</v>
          </cell>
          <cell r="R171" t="str">
            <v>Yes</v>
          </cell>
          <cell r="S171" t="str">
            <v>Yes</v>
          </cell>
          <cell r="T171" t="str">
            <v>Yes</v>
          </cell>
        </row>
        <row r="172">
          <cell r="L172" t="str">
            <v>Yes</v>
          </cell>
          <cell r="M172" t="str">
            <v>Yes</v>
          </cell>
          <cell r="N172" t="str">
            <v>Yes</v>
          </cell>
          <cell r="O172" t="str">
            <v>Yes</v>
          </cell>
          <cell r="P172" t="str">
            <v>Yes</v>
          </cell>
          <cell r="Q172" t="str">
            <v>Yes</v>
          </cell>
          <cell r="R172" t="str">
            <v>Yes</v>
          </cell>
          <cell r="S172" t="str">
            <v>Yes</v>
          </cell>
          <cell r="T172" t="str">
            <v>Yes</v>
          </cell>
        </row>
        <row r="173">
          <cell r="L173" t="str">
            <v>Yes</v>
          </cell>
          <cell r="M173" t="str">
            <v>Yes</v>
          </cell>
          <cell r="N173" t="str">
            <v>Yes</v>
          </cell>
          <cell r="O173" t="str">
            <v>Yes</v>
          </cell>
          <cell r="P173" t="str">
            <v>Yes</v>
          </cell>
          <cell r="Q173" t="str">
            <v>Yes</v>
          </cell>
          <cell r="R173" t="str">
            <v>Yes</v>
          </cell>
          <cell r="S173" t="str">
            <v>Yes</v>
          </cell>
          <cell r="T173" t="str">
            <v>Yes</v>
          </cell>
        </row>
        <row r="174">
          <cell r="L174" t="str">
            <v>Yes</v>
          </cell>
          <cell r="M174" t="str">
            <v>Yes</v>
          </cell>
          <cell r="N174" t="str">
            <v>Yes</v>
          </cell>
          <cell r="O174" t="str">
            <v>Yes</v>
          </cell>
          <cell r="P174" t="str">
            <v>Yes</v>
          </cell>
          <cell r="Q174" t="str">
            <v>Yes</v>
          </cell>
          <cell r="R174" t="str">
            <v>Yes</v>
          </cell>
          <cell r="S174" t="str">
            <v>Yes</v>
          </cell>
          <cell r="T174" t="str">
            <v>Yes</v>
          </cell>
        </row>
        <row r="175">
          <cell r="L175" t="str">
            <v>Yes</v>
          </cell>
          <cell r="M175" t="str">
            <v>Yes</v>
          </cell>
          <cell r="N175" t="str">
            <v>Yes</v>
          </cell>
          <cell r="O175" t="str">
            <v>Yes</v>
          </cell>
          <cell r="P175" t="str">
            <v>Yes</v>
          </cell>
          <cell r="Q175" t="str">
            <v>Yes</v>
          </cell>
          <cell r="R175" t="str">
            <v>Yes</v>
          </cell>
          <cell r="S175" t="str">
            <v>Yes</v>
          </cell>
          <cell r="T175" t="str">
            <v>Yes</v>
          </cell>
        </row>
        <row r="176">
          <cell r="L176" t="str">
            <v>Yes</v>
          </cell>
          <cell r="M176" t="str">
            <v>Yes</v>
          </cell>
          <cell r="N176" t="str">
            <v>Yes</v>
          </cell>
          <cell r="O176" t="str">
            <v>Yes</v>
          </cell>
          <cell r="P176" t="str">
            <v>Yes</v>
          </cell>
          <cell r="Q176" t="str">
            <v>Yes</v>
          </cell>
          <cell r="R176" t="str">
            <v>Yes</v>
          </cell>
          <cell r="S176" t="str">
            <v>Yes</v>
          </cell>
          <cell r="T176" t="str">
            <v>Yes</v>
          </cell>
        </row>
        <row r="177">
          <cell r="L177" t="str">
            <v>Yes</v>
          </cell>
          <cell r="M177" t="str">
            <v>Yes</v>
          </cell>
          <cell r="N177" t="str">
            <v>Yes</v>
          </cell>
          <cell r="O177" t="str">
            <v>Yes</v>
          </cell>
          <cell r="P177" t="str">
            <v>Yes</v>
          </cell>
          <cell r="Q177" t="str">
            <v>Yes</v>
          </cell>
          <cell r="R177" t="str">
            <v>Yes</v>
          </cell>
          <cell r="S177" t="str">
            <v>Yes</v>
          </cell>
          <cell r="T177" t="str">
            <v>Yes</v>
          </cell>
        </row>
        <row r="178">
          <cell r="L178" t="str">
            <v>Yes</v>
          </cell>
          <cell r="M178" t="str">
            <v>Yes</v>
          </cell>
          <cell r="N178" t="str">
            <v>Yes</v>
          </cell>
          <cell r="O178" t="str">
            <v>Yes</v>
          </cell>
          <cell r="P178" t="str">
            <v>Yes</v>
          </cell>
          <cell r="Q178" t="str">
            <v>Yes</v>
          </cell>
          <cell r="R178" t="str">
            <v>Yes</v>
          </cell>
          <cell r="S178" t="str">
            <v>Yes</v>
          </cell>
          <cell r="T178" t="str">
            <v>Yes</v>
          </cell>
        </row>
        <row r="179">
          <cell r="L179" t="str">
            <v>Yes</v>
          </cell>
          <cell r="M179" t="str">
            <v>Yes</v>
          </cell>
          <cell r="N179" t="str">
            <v>Yes</v>
          </cell>
          <cell r="O179" t="str">
            <v>Yes</v>
          </cell>
          <cell r="P179" t="str">
            <v>Yes</v>
          </cell>
          <cell r="Q179" t="str">
            <v>Yes</v>
          </cell>
          <cell r="R179" t="str">
            <v>Yes</v>
          </cell>
          <cell r="S179" t="str">
            <v>Yes</v>
          </cell>
          <cell r="T179" t="str">
            <v>Yes</v>
          </cell>
        </row>
        <row r="180">
          <cell r="L180" t="str">
            <v>Yes</v>
          </cell>
          <cell r="M180" t="str">
            <v>Yes</v>
          </cell>
          <cell r="N180" t="str">
            <v>Yes</v>
          </cell>
          <cell r="O180" t="str">
            <v>Yes</v>
          </cell>
          <cell r="P180" t="str">
            <v>Yes</v>
          </cell>
          <cell r="Q180" t="str">
            <v>Yes</v>
          </cell>
          <cell r="R180" t="str">
            <v>Yes</v>
          </cell>
          <cell r="S180" t="str">
            <v>Yes</v>
          </cell>
          <cell r="T180" t="str">
            <v>Yes</v>
          </cell>
        </row>
        <row r="181">
          <cell r="L181" t="str">
            <v>Yes</v>
          </cell>
          <cell r="M181" t="str">
            <v>Yes</v>
          </cell>
          <cell r="N181" t="str">
            <v>Yes</v>
          </cell>
          <cell r="O181" t="str">
            <v>Yes</v>
          </cell>
          <cell r="P181" t="str">
            <v>Yes</v>
          </cell>
          <cell r="Q181" t="str">
            <v>Yes</v>
          </cell>
          <cell r="R181" t="str">
            <v>Yes</v>
          </cell>
          <cell r="S181" t="str">
            <v>Yes</v>
          </cell>
          <cell r="T181" t="str">
            <v>Yes</v>
          </cell>
        </row>
        <row r="182">
          <cell r="L182" t="str">
            <v>Yes</v>
          </cell>
          <cell r="M182" t="str">
            <v>Yes</v>
          </cell>
          <cell r="N182" t="str">
            <v>Yes</v>
          </cell>
          <cell r="O182" t="str">
            <v>Yes</v>
          </cell>
          <cell r="P182" t="str">
            <v>Yes</v>
          </cell>
          <cell r="Q182" t="str">
            <v>Yes</v>
          </cell>
          <cell r="R182" t="str">
            <v>Yes</v>
          </cell>
          <cell r="S182" t="str">
            <v>Yes</v>
          </cell>
          <cell r="T182" t="str">
            <v>Yes</v>
          </cell>
        </row>
        <row r="183">
          <cell r="L183" t="str">
            <v>Yes</v>
          </cell>
          <cell r="M183" t="str">
            <v>N/A</v>
          </cell>
          <cell r="N183" t="str">
            <v>N/A</v>
          </cell>
          <cell r="O183" t="str">
            <v>N/A</v>
          </cell>
          <cell r="P183" t="str">
            <v>N/A</v>
          </cell>
          <cell r="Q183" t="str">
            <v>N/A</v>
          </cell>
          <cell r="R183" t="str">
            <v>N/A</v>
          </cell>
          <cell r="S183" t="str">
            <v>N/A</v>
          </cell>
          <cell r="T183" t="str">
            <v>N/A</v>
          </cell>
        </row>
        <row r="184">
          <cell r="L184" t="str">
            <v>No</v>
          </cell>
          <cell r="M184" t="str">
            <v>N/A</v>
          </cell>
          <cell r="N184" t="str">
            <v>N/A</v>
          </cell>
          <cell r="O184" t="str">
            <v>N/A</v>
          </cell>
          <cell r="P184" t="str">
            <v>N/A</v>
          </cell>
          <cell r="Q184" t="str">
            <v>N/A</v>
          </cell>
          <cell r="R184" t="str">
            <v>N/A</v>
          </cell>
          <cell r="S184" t="str">
            <v>N/A</v>
          </cell>
          <cell r="T184" t="str">
            <v>N/A</v>
          </cell>
        </row>
        <row r="185">
          <cell r="L185" t="str">
            <v>Yes</v>
          </cell>
          <cell r="M185" t="str">
            <v>N/A</v>
          </cell>
          <cell r="N185" t="str">
            <v>N/A</v>
          </cell>
          <cell r="O185" t="str">
            <v>N/A</v>
          </cell>
          <cell r="P185" t="str">
            <v>Yes</v>
          </cell>
          <cell r="Q185" t="str">
            <v>Yes</v>
          </cell>
          <cell r="R185" t="str">
            <v>Yes</v>
          </cell>
          <cell r="S185" t="str">
            <v>N/A</v>
          </cell>
          <cell r="T185" t="str">
            <v>N/A</v>
          </cell>
        </row>
        <row r="186">
          <cell r="L186" t="str">
            <v>Yes</v>
          </cell>
          <cell r="M186" t="str">
            <v>Yes</v>
          </cell>
          <cell r="N186" t="str">
            <v>Yes</v>
          </cell>
          <cell r="O186" t="str">
            <v>Yes</v>
          </cell>
          <cell r="P186" t="str">
            <v>Yes</v>
          </cell>
          <cell r="Q186" t="str">
            <v>Yes</v>
          </cell>
          <cell r="R186" t="str">
            <v>Yes</v>
          </cell>
          <cell r="S186" t="str">
            <v>Yes</v>
          </cell>
          <cell r="T186" t="str">
            <v>Yes</v>
          </cell>
        </row>
        <row r="187">
          <cell r="L187" t="str">
            <v>Yes</v>
          </cell>
          <cell r="M187" t="str">
            <v>Yes</v>
          </cell>
          <cell r="N187" t="str">
            <v>Yes</v>
          </cell>
          <cell r="O187" t="str">
            <v>Yes</v>
          </cell>
          <cell r="P187" t="str">
            <v>Yes</v>
          </cell>
          <cell r="Q187" t="str">
            <v>Yes</v>
          </cell>
          <cell r="R187" t="str">
            <v>Yes</v>
          </cell>
          <cell r="S187" t="str">
            <v>Yes</v>
          </cell>
          <cell r="T187" t="str">
            <v>Yes</v>
          </cell>
        </row>
        <row r="188">
          <cell r="L188" t="str">
            <v>Yes</v>
          </cell>
          <cell r="M188" t="str">
            <v>Yes</v>
          </cell>
          <cell r="N188" t="str">
            <v>Yes</v>
          </cell>
          <cell r="O188" t="str">
            <v>Yes</v>
          </cell>
          <cell r="P188" t="str">
            <v>Yes</v>
          </cell>
          <cell r="Q188" t="str">
            <v>Yes</v>
          </cell>
          <cell r="R188" t="str">
            <v>Yes</v>
          </cell>
          <cell r="S188" t="str">
            <v>Yes</v>
          </cell>
          <cell r="T188" t="str">
            <v>Yes</v>
          </cell>
        </row>
        <row r="189">
          <cell r="L189" t="str">
            <v>Yes</v>
          </cell>
          <cell r="M189" t="str">
            <v>Yes</v>
          </cell>
          <cell r="N189" t="str">
            <v>Yes</v>
          </cell>
          <cell r="O189" t="str">
            <v>Yes</v>
          </cell>
          <cell r="P189" t="str">
            <v>Yes</v>
          </cell>
          <cell r="Q189" t="str">
            <v>Yes</v>
          </cell>
          <cell r="R189" t="str">
            <v>Yes</v>
          </cell>
          <cell r="S189" t="str">
            <v>Yes</v>
          </cell>
          <cell r="T189" t="str">
            <v>Yes</v>
          </cell>
        </row>
        <row r="190">
          <cell r="L190" t="str">
            <v>Yes</v>
          </cell>
          <cell r="M190" t="str">
            <v>N/A</v>
          </cell>
          <cell r="N190" t="str">
            <v>N/A</v>
          </cell>
          <cell r="O190" t="str">
            <v>N/A</v>
          </cell>
          <cell r="P190" t="str">
            <v>N/A</v>
          </cell>
          <cell r="Q190" t="str">
            <v>N/A</v>
          </cell>
          <cell r="R190" t="str">
            <v>N/A</v>
          </cell>
          <cell r="S190" t="str">
            <v>N/A</v>
          </cell>
          <cell r="T190" t="str">
            <v>N/A</v>
          </cell>
        </row>
        <row r="191">
          <cell r="L191" t="str">
            <v>No</v>
          </cell>
          <cell r="M191" t="str">
            <v>N/A</v>
          </cell>
          <cell r="N191" t="str">
            <v>N/A</v>
          </cell>
          <cell r="O191" t="str">
            <v>N/A</v>
          </cell>
          <cell r="P191" t="str">
            <v>N/A</v>
          </cell>
          <cell r="Q191" t="str">
            <v>N/A</v>
          </cell>
          <cell r="R191" t="str">
            <v>N/A</v>
          </cell>
          <cell r="S191" t="str">
            <v>N/A</v>
          </cell>
          <cell r="T191" t="str">
            <v>N/A</v>
          </cell>
        </row>
        <row r="192">
          <cell r="L192" t="str">
            <v>Yes</v>
          </cell>
          <cell r="M192" t="str">
            <v>Yes</v>
          </cell>
          <cell r="N192" t="str">
            <v>Yes</v>
          </cell>
          <cell r="O192" t="str">
            <v>Yes</v>
          </cell>
          <cell r="P192" t="str">
            <v>Yes</v>
          </cell>
          <cell r="Q192" t="str">
            <v>Yes</v>
          </cell>
          <cell r="R192" t="str">
            <v>Yes</v>
          </cell>
          <cell r="S192" t="str">
            <v>Yes</v>
          </cell>
          <cell r="T192" t="str">
            <v>Yes</v>
          </cell>
        </row>
        <row r="193">
          <cell r="L193" t="str">
            <v>High</v>
          </cell>
          <cell r="M193" t="str">
            <v>High</v>
          </cell>
          <cell r="N193" t="str">
            <v>High</v>
          </cell>
          <cell r="O193" t="str">
            <v>High</v>
          </cell>
          <cell r="P193" t="str">
            <v>High</v>
          </cell>
          <cell r="Q193" t="str">
            <v>High</v>
          </cell>
          <cell r="R193" t="str">
            <v>High</v>
          </cell>
          <cell r="S193" t="str">
            <v>High</v>
          </cell>
          <cell r="T193" t="str">
            <v>High</v>
          </cell>
        </row>
        <row r="195">
          <cell r="L195" t="str">
            <v>High</v>
          </cell>
          <cell r="M195" t="str">
            <v>High</v>
          </cell>
          <cell r="N195" t="str">
            <v>High</v>
          </cell>
          <cell r="O195" t="str">
            <v>High</v>
          </cell>
          <cell r="P195" t="str">
            <v>High</v>
          </cell>
          <cell r="Q195" t="str">
            <v>High</v>
          </cell>
          <cell r="R195" t="str">
            <v>High</v>
          </cell>
          <cell r="S195" t="str">
            <v>High</v>
          </cell>
          <cell r="T195" t="str">
            <v>High</v>
          </cell>
        </row>
        <row r="197">
          <cell r="L197" t="str">
            <v>Low</v>
          </cell>
          <cell r="M197" t="str">
            <v>Low</v>
          </cell>
          <cell r="N197" t="str">
            <v>Low</v>
          </cell>
          <cell r="O197" t="str">
            <v>Low</v>
          </cell>
          <cell r="P197" t="str">
            <v>Low</v>
          </cell>
          <cell r="Q197" t="str">
            <v>Low</v>
          </cell>
          <cell r="R197" t="str">
            <v>Low</v>
          </cell>
          <cell r="S197" t="str">
            <v>Low</v>
          </cell>
          <cell r="T197" t="str">
            <v>Low</v>
          </cell>
        </row>
        <row r="199">
          <cell r="L199">
            <v>0</v>
          </cell>
          <cell r="M199">
            <v>0</v>
          </cell>
          <cell r="N199">
            <v>0</v>
          </cell>
          <cell r="O199">
            <v>0</v>
          </cell>
          <cell r="P199">
            <v>0</v>
          </cell>
          <cell r="Q199">
            <v>0</v>
          </cell>
          <cell r="R199">
            <v>0</v>
          </cell>
          <cell r="S199">
            <v>0</v>
          </cell>
          <cell r="T199">
            <v>0</v>
          </cell>
        </row>
        <row r="200">
          <cell r="L200" t="str">
            <v>Yes</v>
          </cell>
          <cell r="M200" t="str">
            <v>Yes</v>
          </cell>
          <cell r="N200" t="str">
            <v>Yes</v>
          </cell>
          <cell r="O200" t="str">
            <v>Yes</v>
          </cell>
          <cell r="P200" t="str">
            <v>Yes</v>
          </cell>
          <cell r="Q200" t="str">
            <v>Yes</v>
          </cell>
          <cell r="R200" t="str">
            <v>Yes</v>
          </cell>
          <cell r="S200" t="str">
            <v>Yes</v>
          </cell>
          <cell r="T200" t="str">
            <v>Yes</v>
          </cell>
        </row>
        <row r="201">
          <cell r="L201" t="str">
            <v>This workbook is used twice a year and has one link to an outside workbook and VBA code written by IT and thoroughly tested by HCI.  This code is not currently being used because we are not currently allowing subsidized advances.</v>
          </cell>
          <cell r="Q201" t="str">
            <v>Output is subject to a validity review by another department member.</v>
          </cell>
          <cell r="R201" t="str">
            <v>Output is subject to a validity review by another department member.</v>
          </cell>
          <cell r="S201" t="str">
            <v>Only the output sheet contains hidden columns so that the report can be formatted appropriately for printing because columns cannot be grouped or ungrouped when the sheet is protected.  Output is subject to a validity review by another department member.</v>
          </cell>
          <cell r="T201" t="str">
            <v>Only the output sheet contains hidden columns so that the report can be formatted appropriately for printing because columns cannot be grouped or ungrouped when the sheet is protected.  Output is subject to a validity review by another department member.</v>
          </cell>
        </row>
      </sheetData>
      <sheetData sheetId="7">
        <row r="100">
          <cell r="L100">
            <v>2</v>
          </cell>
        </row>
        <row r="101">
          <cell r="L101" t="str">
            <v>AHP Offering Data Management</v>
          </cell>
        </row>
        <row r="102">
          <cell r="L102" t="str">
            <v>Access</v>
          </cell>
        </row>
        <row r="107">
          <cell r="L107">
            <v>2</v>
          </cell>
        </row>
        <row r="108">
          <cell r="L108" t="str">
            <v>Low</v>
          </cell>
        </row>
        <row r="109">
          <cell r="L109" t="str">
            <v>Low</v>
          </cell>
        </row>
        <row r="110">
          <cell r="L110" t="str">
            <v>N/A</v>
          </cell>
        </row>
        <row r="111">
          <cell r="L111" t="str">
            <v>Low</v>
          </cell>
        </row>
        <row r="112">
          <cell r="L112" t="str">
            <v>Low</v>
          </cell>
        </row>
        <row r="113">
          <cell r="L113" t="str">
            <v>N/A</v>
          </cell>
        </row>
        <row r="114">
          <cell r="L114" t="str">
            <v>No</v>
          </cell>
        </row>
        <row r="115">
          <cell r="L115" t="str">
            <v>Low</v>
          </cell>
        </row>
        <row r="118">
          <cell r="L118" t="str">
            <v>No</v>
          </cell>
        </row>
        <row r="119">
          <cell r="L119" t="str">
            <v>No</v>
          </cell>
        </row>
        <row r="120">
          <cell r="L120" t="str">
            <v>No</v>
          </cell>
        </row>
        <row r="121">
          <cell r="L121" t="str">
            <v>Yes</v>
          </cell>
        </row>
        <row r="122">
          <cell r="L122" t="str">
            <v>Regularly Used</v>
          </cell>
        </row>
        <row r="123">
          <cell r="L123" t="str">
            <v>Low</v>
          </cell>
        </row>
        <row r="124">
          <cell r="L124">
            <v>1</v>
          </cell>
        </row>
        <row r="125">
          <cell r="L125" t="str">
            <v>No</v>
          </cell>
        </row>
        <row r="126">
          <cell r="L126" t="str">
            <v>Yes</v>
          </cell>
        </row>
        <row r="127">
          <cell r="L127" t="str">
            <v>Medium</v>
          </cell>
        </row>
        <row r="129">
          <cell r="L129" t="str">
            <v>Low</v>
          </cell>
        </row>
        <row r="134">
          <cell r="L134" t="str">
            <v>N/A</v>
          </cell>
        </row>
        <row r="135">
          <cell r="L135" t="str">
            <v>N/A</v>
          </cell>
        </row>
        <row r="136">
          <cell r="L136" t="str">
            <v>Yes</v>
          </cell>
        </row>
        <row r="137">
          <cell r="L137" t="str">
            <v>Yes</v>
          </cell>
        </row>
        <row r="138">
          <cell r="L138" t="str">
            <v>Yes</v>
          </cell>
        </row>
        <row r="139">
          <cell r="L139" t="str">
            <v>Yes</v>
          </cell>
        </row>
        <row r="140">
          <cell r="L140" t="str">
            <v>Yes</v>
          </cell>
        </row>
        <row r="141">
          <cell r="L141" t="str">
            <v>No</v>
          </cell>
        </row>
        <row r="142">
          <cell r="L142" t="str">
            <v>Yes</v>
          </cell>
        </row>
        <row r="143">
          <cell r="L143" t="str">
            <v>Yes</v>
          </cell>
        </row>
        <row r="144">
          <cell r="L144" t="str">
            <v>Yes</v>
          </cell>
        </row>
        <row r="145">
          <cell r="L145" t="str">
            <v>Yes</v>
          </cell>
        </row>
        <row r="146">
          <cell r="L146" t="str">
            <v>Yes</v>
          </cell>
        </row>
        <row r="147">
          <cell r="L147" t="str">
            <v>Yes</v>
          </cell>
        </row>
        <row r="148">
          <cell r="L148" t="str">
            <v>Yes</v>
          </cell>
        </row>
        <row r="149">
          <cell r="L149" t="str">
            <v>Yes</v>
          </cell>
        </row>
        <row r="150">
          <cell r="L150" t="str">
            <v>Yes</v>
          </cell>
        </row>
        <row r="151">
          <cell r="L151" t="str">
            <v>Yes</v>
          </cell>
        </row>
        <row r="152">
          <cell r="L152" t="str">
            <v>N/A</v>
          </cell>
        </row>
        <row r="153">
          <cell r="L153" t="str">
            <v>N/A</v>
          </cell>
        </row>
        <row r="154">
          <cell r="L154" t="str">
            <v>Yes</v>
          </cell>
        </row>
        <row r="155">
          <cell r="L155" t="str">
            <v>N/A</v>
          </cell>
        </row>
        <row r="156">
          <cell r="L156" t="str">
            <v>High</v>
          </cell>
        </row>
        <row r="159">
          <cell r="L159" t="str">
            <v>No</v>
          </cell>
        </row>
        <row r="160">
          <cell r="L160" t="str">
            <v>No</v>
          </cell>
        </row>
        <row r="161">
          <cell r="L161" t="str">
            <v>Yes</v>
          </cell>
        </row>
        <row r="162">
          <cell r="L162" t="str">
            <v>Yes</v>
          </cell>
        </row>
        <row r="163">
          <cell r="L163" t="str">
            <v>Yes</v>
          </cell>
        </row>
        <row r="164">
          <cell r="L164" t="str">
            <v>Yes</v>
          </cell>
        </row>
        <row r="165">
          <cell r="L165" t="str">
            <v>No</v>
          </cell>
        </row>
        <row r="166">
          <cell r="L166" t="str">
            <v>Yes</v>
          </cell>
        </row>
        <row r="167">
          <cell r="L167" t="str">
            <v>Yes</v>
          </cell>
        </row>
        <row r="168">
          <cell r="L168" t="str">
            <v>Yes</v>
          </cell>
        </row>
        <row r="169">
          <cell r="L169" t="str">
            <v>Yes</v>
          </cell>
        </row>
        <row r="170">
          <cell r="L170" t="str">
            <v>N/A</v>
          </cell>
        </row>
        <row r="171">
          <cell r="L171" t="str">
            <v>High</v>
          </cell>
        </row>
        <row r="173">
          <cell r="L173" t="str">
            <v>High</v>
          </cell>
        </row>
        <row r="175">
          <cell r="L175" t="str">
            <v>Low</v>
          </cell>
        </row>
        <row r="177">
          <cell r="L177">
            <v>1</v>
          </cell>
        </row>
        <row r="178">
          <cell r="L178" t="str">
            <v>Yes</v>
          </cell>
        </row>
        <row r="179">
          <cell r="L179" t="str">
            <v>This database is used twice a year and has one link to the EUC'd AHP Offering Data Storage/Tracking workbook. In this manner the back end file is separate from the objects.  The database contains no VBA code and is used solely for querying data from the 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4"/>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5"/>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6"/>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7"/>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M38"/>
  <sheetViews>
    <sheetView showGridLines="0" topLeftCell="A4" zoomScale="93" zoomScaleNormal="93" workbookViewId="0">
      <selection activeCell="S14" sqref="S14"/>
    </sheetView>
  </sheetViews>
  <sheetFormatPr defaultRowHeight="12.75" x14ac:dyDescent="0.2"/>
  <cols>
    <col min="2" max="2" width="56.1640625" customWidth="1"/>
    <col min="3" max="3" width="2.6640625" customWidth="1"/>
    <col min="9" max="9" width="10.83203125" customWidth="1"/>
  </cols>
  <sheetData>
    <row r="1" spans="1:13" ht="72" customHeight="1" x14ac:dyDescent="0.2">
      <c r="A1" s="261" t="s">
        <v>86</v>
        <extLst>
          <ext uri="5/26/2021 9:39:52 PM#8b59a552-a4ad-4f3f-a0f5-eee12c7650dd"/>
        </extLst>
      </c>
      <c r="B1" s="261">
        <extLst>
          <ext uri="5/26/2021 9:39:52 PM#1d2be2db-16c0-47b9-a325-af558c54ac54"/>
        </extLst>
      </c>
      <c r="C1" s="261">
        <extLst>
          <ext uri="5/26/2021 9:39:52 PM#56b1d30f-4ce9-494b-bcc8-fb002a3c15e2"/>
        </extLst>
      </c>
      <c r="D1" s="261">
        <extLst>
          <ext uri="5/26/2021 9:39:52 PM#76cd9a23-749d-4a47-9d37-fc7e7c92ff79"/>
        </extLst>
      </c>
      <c r="E1" s="261">
        <extLst>
          <ext uri="5/26/2021 9:39:52 PM#ca6021c5-dad0-413d-849f-2533af3d9016"/>
        </extLst>
      </c>
      <c r="F1" s="261">
        <extLst>
          <ext uri="5/26/2021 9:39:52 PM#0ed7fb70-f346-4b06-934b-c6c7416a7061"/>
        </extLst>
      </c>
      <c r="G1" s="261">
        <extLst>
          <ext uri="5/26/2021 9:39:52 PM#57cc9a8b-1e81-4bfa-8883-21087755f039"/>
        </extLst>
      </c>
      <c r="H1" s="261">
        <extLst>
          <ext uri="5/26/2021 9:39:52 PM#1b80efa3-19d5-4da6-abca-4d15f0905c33"/>
        </extLst>
      </c>
      <c r="I1" s="261">
        <extLst>
          <ext uri="5/26/2021 9:39:52 PM#f0d9858b-2714-4aeb-8497-b92717572ced"/>
        </extLst>
      </c>
      <c r="J1" s="261">
        <extLst>
          <ext uri="5/26/2021 9:39:52 PM#b4834e8b-ef24-4477-9a59-591b28bc8652"/>
        </extLst>
      </c>
      <c r="K1" s="261">
        <extLst>
          <ext uri="5/26/2021 9:39:52 PM#decaf2a2-aec0-4f2b-862c-a53e737e0e5f"/>
        </extLst>
      </c>
      <c r="L1" s="261">
        <extLst>
          <ext uri="5/26/2021 9:39:52 PM#135dddd1-9e01-45f0-9842-8d523e9c9dfe"/>
        </extLst>
      </c>
      <c r="M1" s="261">
        <extLst>
          <ext uri="5/26/2021 9:39:52 PM#9fdc39e4-cc30-42b5-9936-b05f6850f20a"/>
        </extLst>
      </c>
    </row>
    <row r="2" spans="1:13" ht="21" customHeight="1" x14ac:dyDescent="0.2">
      <c r="A2" s="262">
        <extLst>
          <ext uri="5/26/2021 9:39:52 PM#5d3616b3-93b7-41cf-90b5-167549fa258a"/>
        </extLst>
      </c>
      <c r="B2" s="262"/>
      <c r="C2" s="262"/>
      <c r="D2" s="262"/>
      <c r="E2" s="262"/>
      <c r="F2" s="262"/>
      <c r="G2" s="262"/>
      <c r="H2" s="262"/>
      <c r="I2" s="262"/>
      <c r="J2" s="262"/>
      <c r="K2" s="262"/>
      <c r="L2" s="262"/>
      <c r="M2" s="262"/>
    </row>
    <row r="3" spans="1:13" x14ac:dyDescent="0.2">
      <c r="A3" s="64">
        <extLst>
          <ext uri="5/26/2021 9:39:52 PM#6336434d-031c-4c16-a895-8e3f54da6d5f"/>
        </extLst>
      </c>
      <c r="B3" s="65"/>
      <c r="C3" s="65"/>
      <c r="D3" s="64"/>
      <c r="E3" s="64"/>
      <c r="F3" s="64"/>
      <c r="G3" s="64"/>
      <c r="H3" s="64"/>
      <c r="I3" s="64"/>
      <c r="J3" s="64"/>
      <c r="K3" s="64"/>
      <c r="L3" s="64"/>
      <c r="M3" s="64"/>
    </row>
    <row r="4" spans="1:13" x14ac:dyDescent="0.2">
      <c r="A4" s="64">
        <extLst>
          <ext uri="5/26/2021 9:39:52 PM#9ad43a4c-286b-4238-9b47-436709284121"/>
        </extLst>
      </c>
      <c r="B4" s="66" t="s">
        <v>59</v>
      </c>
      <c r="C4" s="64"/>
      <c r="D4" s="234" t="s">
        <v>60</v>
      </c>
      <c r="E4" s="234"/>
      <c r="F4" s="234"/>
      <c r="G4" s="234"/>
      <c r="H4" s="234"/>
      <c r="I4" s="234"/>
      <c r="J4" s="234"/>
      <c r="K4" s="234"/>
      <c r="L4" s="234"/>
      <c r="M4" s="234"/>
    </row>
    <row r="5" spans="1:13" x14ac:dyDescent="0.2">
      <c r="A5" s="64">
        <extLst>
          <ext uri="5/26/2021 9:39:52 PM#e61ae9b7-f4d8-48c3-b78b-da59a43104be"/>
        </extLst>
      </c>
      <c r="B5" s="67"/>
      <c r="C5" s="67"/>
      <c r="D5" s="68"/>
      <c r="E5" s="68"/>
      <c r="F5" s="68"/>
      <c r="G5" s="68"/>
      <c r="H5" s="68"/>
      <c r="I5" s="68"/>
      <c r="J5" s="68"/>
      <c r="K5" s="68"/>
      <c r="L5" s="68"/>
      <c r="M5" s="64"/>
    </row>
    <row r="6" spans="1:13" ht="12" customHeight="1" x14ac:dyDescent="0.2">
      <c r="A6" s="64">
        <extLst>
          <ext uri="5/26/2021 9:39:52 PM#ee8ea47c-ad15-41a8-a26a-75bda520b037"/>
        </extLst>
      </c>
      <c r="B6" s="69" t="s">
        <v>76</v>
      </c>
      <c r="C6" s="65"/>
      <c r="D6" s="263" t="s">
        <v>72</v>
      </c>
      <c r="E6" s="263"/>
      <c r="F6" s="263"/>
      <c r="G6" s="263"/>
      <c r="H6" s="263"/>
      <c r="I6" s="263"/>
      <c r="J6" s="263"/>
      <c r="K6" s="263"/>
      <c r="L6" s="263"/>
      <c r="M6" s="64"/>
    </row>
    <row r="7" spans="1:13" x14ac:dyDescent="0.2">
      <c r="A7" s="64">
        <extLst>
          <ext uri="5/26/2021 9:39:52 PM#86bec1e3-7075-408d-8b79-34e4ded09d1d"/>
        </extLst>
      </c>
      <c r="B7" s="78"/>
      <c r="C7" s="65"/>
      <c r="D7" s="97"/>
      <c r="E7" s="97"/>
      <c r="F7" s="97"/>
      <c r="G7" s="97"/>
      <c r="H7" s="97"/>
      <c r="I7" s="97"/>
      <c r="J7" s="97"/>
      <c r="K7" s="97"/>
      <c r="L7" s="97"/>
      <c r="M7" s="64"/>
    </row>
    <row r="8" spans="1:13" x14ac:dyDescent="0.2">
      <c r="A8" s="64">
        <extLst>
          <ext uri="5/26/2021 9:39:52 PM#2f37d50b-71be-4783-a86b-92024c116b92"/>
        </extLst>
      </c>
      <c r="B8" s="71"/>
      <c r="C8" s="65"/>
      <c r="D8" s="97"/>
      <c r="E8" s="97"/>
      <c r="F8" s="97"/>
      <c r="G8" s="97"/>
      <c r="H8" s="97"/>
      <c r="I8" s="97"/>
      <c r="J8" s="97"/>
      <c r="K8" s="97"/>
      <c r="L8" s="97"/>
      <c r="M8" s="64"/>
    </row>
    <row r="9" spans="1:13" ht="12.75" customHeight="1" x14ac:dyDescent="0.2">
      <c r="A9" s="64">
        <extLst>
          <ext uri="5/26/2021 9:39:52 PM#9d044b36-3665-4d4c-8ea9-b99bfd91405e"/>
        </extLst>
      </c>
      <c r="B9" s="66" t="s">
        <v>61</v>
      </c>
      <c r="C9" s="67"/>
      <c r="D9" s="263" t="s">
        <v>167</v>
      </c>
      <c r="E9" s="263"/>
      <c r="F9" s="263"/>
      <c r="G9" s="263"/>
      <c r="H9" s="263"/>
      <c r="I9" s="263"/>
      <c r="J9" s="263"/>
      <c r="K9" s="263"/>
      <c r="L9" s="263"/>
      <c r="M9" s="64"/>
    </row>
    <row r="10" spans="1:13" x14ac:dyDescent="0.2">
      <c r="A10" s="64">
        <extLst>
          <ext uri="5/26/2021 9:39:52 PM#ed2bb3be-3b7a-425c-8811-2a933ce2e6e0"/>
        </extLst>
      </c>
      <c r="B10" s="67"/>
      <c r="C10" s="67"/>
      <c r="D10" s="263"/>
      <c r="E10" s="263"/>
      <c r="F10" s="263"/>
      <c r="G10" s="263"/>
      <c r="H10" s="263"/>
      <c r="I10" s="263"/>
      <c r="J10" s="263"/>
      <c r="K10" s="263"/>
      <c r="L10" s="263"/>
      <c r="M10" s="64"/>
    </row>
    <row r="11" spans="1:13" x14ac:dyDescent="0.2">
      <c r="A11" s="64">
        <extLst>
          <ext uri="5/26/2021 9:39:52 PM#42aa8ad7-7d78-470f-b3b2-6c7eb952694e"/>
        </extLst>
      </c>
      <c r="B11" s="67"/>
      <c r="C11" s="67"/>
      <c r="D11" s="263"/>
      <c r="E11" s="263"/>
      <c r="F11" s="263"/>
      <c r="G11" s="263"/>
      <c r="H11" s="263"/>
      <c r="I11" s="263"/>
      <c r="J11" s="263"/>
      <c r="K11" s="263"/>
      <c r="L11" s="263"/>
      <c r="M11" s="64"/>
    </row>
    <row r="12" spans="1:13" x14ac:dyDescent="0.2">
      <c r="A12" s="64">
        <extLst>
          <ext uri="5/26/2021 9:39:52 PM#0149503f-85a1-4664-8872-c6b3b5402c2f"/>
        </extLst>
      </c>
      <c r="B12" s="67"/>
      <c r="C12" s="67"/>
      <c r="D12" s="263"/>
      <c r="E12" s="263"/>
      <c r="F12" s="263"/>
      <c r="G12" s="263"/>
      <c r="H12" s="263"/>
      <c r="I12" s="263"/>
      <c r="J12" s="263"/>
      <c r="K12" s="263"/>
      <c r="L12" s="263"/>
      <c r="M12" s="64"/>
    </row>
    <row r="13" spans="1:13" x14ac:dyDescent="0.2">
      <c r="A13" s="64">
        <extLst>
          <ext uri="5/26/2021 9:39:52 PM#67641b29-a4f1-42ef-9397-be9101d7bafd"/>
        </extLst>
      </c>
      <c r="B13" s="67"/>
      <c r="C13" s="67"/>
      <c r="D13" s="263"/>
      <c r="E13" s="263"/>
      <c r="F13" s="263"/>
      <c r="G13" s="263"/>
      <c r="H13" s="263"/>
      <c r="I13" s="263"/>
      <c r="J13" s="263"/>
      <c r="K13" s="263"/>
      <c r="L13" s="263"/>
      <c r="M13" s="64"/>
    </row>
    <row r="14" spans="1:13" x14ac:dyDescent="0.2">
      <c r="A14" s="64">
        <extLst>
          <ext uri="5/26/2021 9:39:52 PM#10c88150-6524-44dd-9b70-f083a35f8f60"/>
        </extLst>
      </c>
      <c r="B14" s="67"/>
      <c r="C14" s="67"/>
      <c r="D14" s="96"/>
      <c r="E14" s="96"/>
      <c r="F14" s="96"/>
      <c r="G14" s="96"/>
      <c r="H14" s="96"/>
      <c r="I14" s="96"/>
      <c r="J14" s="96"/>
      <c r="K14" s="96"/>
      <c r="L14" s="96"/>
      <c r="M14" s="64"/>
    </row>
    <row r="15" spans="1:13" x14ac:dyDescent="0.2">
      <c r="A15" s="64">
        <extLst>
          <ext uri="5/26/2021 9:39:52 PM#be8ee81f-c1b8-4ed4-9215-10965a4c1953"/>
        </extLst>
      </c>
      <c r="B15" s="67"/>
      <c r="C15" s="67"/>
      <c r="D15" s="96"/>
      <c r="E15" s="96"/>
      <c r="F15" s="96"/>
      <c r="G15" s="96"/>
      <c r="H15" s="96"/>
      <c r="I15" s="96"/>
      <c r="J15" s="96"/>
      <c r="K15" s="96"/>
      <c r="L15" s="96"/>
      <c r="M15" s="64"/>
    </row>
    <row r="16" spans="1:13" x14ac:dyDescent="0.2">
      <c r="A16" s="64">
        <extLst>
          <ext uri="5/26/2021 9:39:52 PM#9b8ee23f-70b2-4e4b-af60-eea1c854371d"/>
        </extLst>
      </c>
      <c r="B16" s="70"/>
      <c r="C16" s="70"/>
      <c r="D16" s="70"/>
      <c r="E16" s="70"/>
      <c r="F16" s="70"/>
      <c r="G16" s="70"/>
      <c r="H16" s="70"/>
      <c r="I16" s="70"/>
      <c r="J16" s="72"/>
      <c r="K16" s="64"/>
      <c r="L16" s="64"/>
      <c r="M16" s="64"/>
    </row>
    <row r="17" spans="1:13" x14ac:dyDescent="0.2">
      <c r="A17" s="64">
        <extLst>
          <ext uri="5/26/2021 9:39:52 PM#ede3e8d6-38ed-4a6d-b57b-d01a86e1805d"/>
        </extLst>
      </c>
      <c r="B17" s="103" t="s">
        <v>62</v>
      </c>
      <c r="C17" s="67"/>
      <c r="D17" s="264" t="s">
        <v>63</v>
      </c>
      <c r="E17" s="64"/>
      <c r="F17" s="64"/>
      <c r="G17" s="64"/>
      <c r="H17" s="64"/>
      <c r="I17" s="64"/>
      <c r="J17" s="64"/>
      <c r="K17" s="64"/>
      <c r="L17" s="64"/>
      <c r="M17" s="64"/>
    </row>
    <row r="18" spans="1:13" x14ac:dyDescent="0.2">
      <c r="A18" s="64">
        <extLst>
          <ext uri="5/26/2021 9:39:52 PM#7da8b5ed-b7e3-4dc3-9715-39cb8b66b273"/>
        </extLst>
      </c>
      <c r="B18" s="64"/>
      <c r="C18" s="64"/>
      <c r="D18" s="265"/>
      <c r="E18" s="266" t="s">
        <v>64</v>
      </c>
      <c r="F18" s="266"/>
      <c r="G18" s="266" t="s">
        <v>65</v>
      </c>
      <c r="H18" s="266"/>
      <c r="I18" s="266"/>
      <c r="J18" s="266" t="s">
        <v>66</v>
      </c>
      <c r="K18" s="266"/>
      <c r="L18" s="266"/>
      <c r="M18" s="266"/>
    </row>
    <row r="19" spans="1:13" x14ac:dyDescent="0.2">
      <c r="A19" s="73">
        <extLst>
          <ext uri="5/26/2021 9:39:52 PM#6bcbd6c8-def2-4f2c-9ca6-d8945a90c282"/>
        </extLst>
      </c>
      <c r="B19" s="73"/>
      <c r="C19" s="73"/>
      <c r="D19" s="73"/>
      <c r="E19" s="73"/>
      <c r="F19" s="73"/>
      <c r="G19" s="75"/>
      <c r="H19" s="75"/>
      <c r="I19" s="75"/>
      <c r="J19" s="75"/>
      <c r="K19" s="75"/>
      <c r="L19" s="76"/>
      <c r="M19" s="76"/>
    </row>
    <row r="20" spans="1:13" ht="27" customHeight="1" x14ac:dyDescent="0.2">
      <c r="A20" s="64">
        <extLst>
          <ext uri="5/26/2021 9:39:52 PM#8001d146-997f-4245-850f-c9169c3d45c8"/>
        </extLst>
      </c>
      <c r="B20" s="64"/>
      <c r="C20" s="64"/>
      <c r="D20" s="86"/>
      <c r="E20" s="251" t="s">
        <v>79</v>
      </c>
      <c r="F20" s="252"/>
      <c r="G20" s="228" t="s">
        <v>81</v>
      </c>
      <c r="H20" s="229"/>
      <c r="I20" s="230"/>
      <c r="J20" s="248" t="s">
        <v>78</v>
      </c>
      <c r="K20" s="249"/>
      <c r="L20" s="249"/>
      <c r="M20" s="250"/>
    </row>
    <row r="21" spans="1:13" ht="27" customHeight="1" x14ac:dyDescent="0.2">
      <c r="A21" s="64">
        <extLst>
          <ext uri="5/26/2021 9:39:52 PM#53c45f6d-7bbf-4144-87bd-d003c94c482f"/>
        </extLst>
      </c>
      <c r="B21" s="64"/>
      <c r="C21" s="64"/>
      <c r="D21" s="87"/>
      <c r="E21" s="253"/>
      <c r="F21" s="254"/>
      <c r="G21" s="231"/>
      <c r="H21" s="232"/>
      <c r="I21" s="233"/>
      <c r="J21" s="245"/>
      <c r="K21" s="246"/>
      <c r="L21" s="246"/>
      <c r="M21" s="247"/>
    </row>
    <row r="22" spans="1:13" ht="27" customHeight="1" x14ac:dyDescent="0.2">
      <c r="A22" s="64">
        <extLst>
          <ext uri="5/26/2021 9:39:52 PM#9e1642fb-ecd8-438d-9159-a180227e0603"/>
        </extLst>
      </c>
      <c r="B22" s="64"/>
      <c r="C22" s="64"/>
      <c r="D22" s="80"/>
      <c r="E22" s="251" t="s">
        <v>80</v>
      </c>
      <c r="F22" s="252"/>
      <c r="G22" s="228" t="s">
        <v>83</v>
      </c>
      <c r="H22" s="229"/>
      <c r="I22" s="230"/>
      <c r="J22" s="248" t="s">
        <v>85</v>
      </c>
      <c r="K22" s="249"/>
      <c r="L22" s="249"/>
      <c r="M22" s="250"/>
    </row>
    <row r="23" spans="1:13" ht="27" customHeight="1" x14ac:dyDescent="0.2">
      <c r="A23" s="64">
        <extLst>
          <ext uri="5/26/2021 9:39:52 PM#0c07307d-b38c-487b-8b76-01c032f7b73a"/>
        </extLst>
      </c>
      <c r="B23" s="64"/>
      <c r="C23" s="64"/>
      <c r="D23" s="205"/>
      <c r="E23" s="255"/>
      <c r="F23" s="256"/>
      <c r="G23" s="231"/>
      <c r="H23" s="232"/>
      <c r="I23" s="233"/>
      <c r="J23" s="245"/>
      <c r="K23" s="246"/>
      <c r="L23" s="246"/>
      <c r="M23" s="247"/>
    </row>
    <row r="24" spans="1:13" ht="12.75" customHeight="1" x14ac:dyDescent="0.2">
      <c r="A24" s="64">
        <extLst>
          <ext uri="5/26/2021 9:39:52 PM#437c47ab-af5f-42d9-927e-98f4a75fa8ec"/>
        </extLst>
      </c>
      <c r="B24" s="64"/>
      <c r="C24" s="64"/>
      <c r="D24" s="257"/>
      <c r="E24" s="258" t="s">
        <v>67</v>
      </c>
      <c r="F24" s="258"/>
      <c r="G24" s="229" t="s">
        <v>77</v>
      </c>
      <c r="H24" s="235"/>
      <c r="I24" s="236"/>
      <c r="J24" s="239" t="s">
        <v>166</v>
      </c>
      <c r="K24" s="240"/>
      <c r="L24" s="240"/>
      <c r="M24" s="241"/>
    </row>
    <row r="25" spans="1:13" x14ac:dyDescent="0.2">
      <c r="A25" s="64">
        <extLst>
          <ext uri="5/26/2021 9:39:52 PM#299a45c6-eef1-4996-8da7-d2a3345592c9"/>
        </extLst>
      </c>
      <c r="B25" s="64"/>
      <c r="C25" s="64"/>
      <c r="D25" s="257"/>
      <c r="E25" s="258"/>
      <c r="F25" s="258"/>
      <c r="G25" s="237"/>
      <c r="H25" s="237"/>
      <c r="I25" s="238"/>
      <c r="J25" s="242"/>
      <c r="K25" s="243"/>
      <c r="L25" s="243"/>
      <c r="M25" s="244"/>
    </row>
    <row r="26" spans="1:13" x14ac:dyDescent="0.2">
      <c r="A26" s="64">
        <extLst>
          <ext uri="5/26/2021 9:39:52 PM#6d80cfb8-65c6-4839-a52a-6ac61099d052"/>
        </extLst>
      </c>
      <c r="B26" s="64"/>
      <c r="C26" s="64"/>
      <c r="D26" s="257"/>
      <c r="E26" s="258"/>
      <c r="F26" s="258"/>
      <c r="G26" s="232"/>
      <c r="H26" s="232"/>
      <c r="I26" s="233"/>
      <c r="J26" s="245"/>
      <c r="K26" s="246"/>
      <c r="L26" s="246"/>
      <c r="M26" s="247"/>
    </row>
    <row r="27" spans="1:13" ht="30" customHeight="1" x14ac:dyDescent="0.2">
      <c r="A27" s="64">
        <extLst>
          <ext uri="5/26/2021 9:39:52 PM#afc13acf-2e8a-4043-b40d-3ec6ffd27eab"/>
        </extLst>
      </c>
      <c r="B27" s="64"/>
      <c r="C27" s="64"/>
      <c r="D27" s="203"/>
      <c r="E27" s="204"/>
      <c r="F27" s="204"/>
      <c r="G27" s="101"/>
      <c r="H27" s="101"/>
      <c r="I27" s="101"/>
      <c r="J27" s="98"/>
      <c r="K27" s="102"/>
      <c r="L27" s="102"/>
      <c r="M27" s="102"/>
    </row>
    <row r="28" spans="1:13" ht="30" customHeight="1" x14ac:dyDescent="0.2">
      <c r="A28" s="64">
        <extLst>
          <ext uri="5/26/2021 9:39:52 PM#d84fc114-40e4-4436-9b58-1316caf28b62"/>
        </extLst>
      </c>
      <c r="B28" s="64"/>
      <c r="C28" s="64"/>
      <c r="D28" s="203"/>
      <c r="E28" s="204"/>
      <c r="F28" s="204"/>
      <c r="G28" s="64"/>
      <c r="H28" s="64"/>
      <c r="I28" s="64"/>
      <c r="J28" s="243"/>
      <c r="K28" s="260"/>
      <c r="L28" s="260"/>
      <c r="M28" s="260"/>
    </row>
    <row r="29" spans="1:13" ht="26.25" customHeight="1" x14ac:dyDescent="0.2">
      <c r="A29" s="64">
        <extLst>
          <ext uri="5/26/2021 9:39:52 PM#f082a63d-2120-46e8-b6d6-66f5af9c5ac1"/>
        </extLst>
      </c>
      <c r="B29" s="64"/>
      <c r="C29" s="64"/>
      <c r="D29" s="99"/>
      <c r="E29" s="100"/>
      <c r="F29" s="100"/>
      <c r="G29" s="73"/>
      <c r="H29" s="73"/>
      <c r="I29" s="73"/>
      <c r="J29" s="73"/>
      <c r="K29" s="73"/>
      <c r="L29" s="74"/>
      <c r="M29" s="74"/>
    </row>
    <row r="30" spans="1:13" x14ac:dyDescent="0.2">
      <c r="A30" s="64">
        <extLst>
          <ext uri="5/26/2021 9:39:52 PM#8d39117b-f455-4fef-857c-656e64b90630"/>
        </extLst>
      </c>
      <c r="B30" s="64"/>
      <c r="C30" s="64"/>
      <c r="D30" s="64"/>
      <c r="E30" s="259"/>
      <c r="F30" s="259"/>
      <c r="G30" s="73"/>
      <c r="H30" s="73"/>
      <c r="I30" s="73"/>
      <c r="J30" s="73"/>
      <c r="K30" s="73"/>
      <c r="L30" s="74"/>
      <c r="M30" s="74"/>
    </row>
    <row r="31" spans="1:13" x14ac:dyDescent="0.2">
      <c r="A31" s="73">
        <extLst>
          <ext uri="5/26/2021 9:39:52 PM#e604829c-7c3d-41f0-9900-4207d9ba205a"/>
        </extLst>
      </c>
      <c r="B31" s="103" t="s">
        <v>68</v>
      </c>
      <c r="C31" s="67"/>
      <c r="D31" s="67"/>
      <c r="E31" s="67"/>
      <c r="F31" s="67"/>
      <c r="G31" s="206"/>
      <c r="H31" s="206"/>
      <c r="I31" s="206"/>
      <c r="J31" s="206"/>
      <c r="K31" s="206"/>
      <c r="L31" s="206"/>
      <c r="M31" s="73"/>
    </row>
    <row r="32" spans="1:13" x14ac:dyDescent="0.2">
      <c r="A32" s="73">
        <extLst>
          <ext uri="5/26/2021 9:39:52 PM#0e05ab1e-4667-4316-9402-db5accb5c28e"/>
        </extLst>
      </c>
      <c r="B32" s="73"/>
      <c r="C32" s="73"/>
      <c r="D32" s="73"/>
      <c r="E32" s="73"/>
      <c r="F32" s="73"/>
      <c r="G32" s="73"/>
      <c r="H32" s="73"/>
      <c r="I32" s="73"/>
      <c r="J32" s="73"/>
      <c r="K32" s="73"/>
      <c r="L32" s="74"/>
      <c r="M32" s="74"/>
    </row>
    <row r="33" spans="1:13" x14ac:dyDescent="0.2">
      <c r="A33" s="73">
        <extLst>
          <ext uri="5/26/2021 9:39:52 PM#128b6926-0ddf-4c0a-883e-02bb8d0dc801"/>
        </extLst>
      </c>
      <c r="B33" s="225" t="s">
        <v>69</v>
      </c>
      <c r="C33" s="225"/>
      <c r="D33" s="225"/>
      <c r="E33" s="225"/>
      <c r="F33" s="225"/>
      <c r="G33" s="207"/>
      <c r="H33" s="207"/>
      <c r="I33" s="207"/>
      <c r="J33" s="207"/>
      <c r="K33" s="207"/>
      <c r="L33" s="207"/>
      <c r="M33" s="73"/>
    </row>
    <row r="34" spans="1:13" x14ac:dyDescent="0.2">
      <c r="A34" s="73">
        <extLst>
          <ext uri="5/26/2021 9:39:52 PM#d5b91f8c-e98a-47db-8d52-0f24dbeac520"/>
        </extLst>
      </c>
      <c r="B34" s="73"/>
      <c r="C34" s="73"/>
      <c r="D34" s="73"/>
      <c r="E34" s="73"/>
      <c r="F34" s="73"/>
      <c r="G34" s="73"/>
      <c r="H34" s="73"/>
      <c r="I34" s="73"/>
      <c r="J34" s="73"/>
      <c r="K34" s="73"/>
      <c r="L34" s="74"/>
      <c r="M34" s="74"/>
    </row>
    <row r="35" spans="1:13" x14ac:dyDescent="0.2">
      <c r="A35" s="73">
        <extLst>
          <ext uri="5/26/2021 9:39:52 PM#b1e7d726-e1cd-4101-8656-1b4fe0d8ee8a"/>
        </extLst>
      </c>
      <c r="B35" s="226" t="s">
        <v>165</v>
      </c>
      <c r="C35" s="226"/>
      <c r="D35" s="226"/>
      <c r="E35" s="226"/>
      <c r="F35" s="226"/>
      <c r="G35" s="73"/>
      <c r="H35" s="73"/>
      <c r="I35" s="73"/>
      <c r="J35" s="73"/>
      <c r="K35" s="73"/>
      <c r="L35" s="74"/>
      <c r="M35" s="74"/>
    </row>
    <row r="36" spans="1:13" x14ac:dyDescent="0.2">
      <c r="A36" s="73">
        <extLst>
          <ext uri="5/26/2021 9:39:52 PM#e45d63d3-febb-4715-8ffc-a39f202e2f84"/>
        </extLst>
      </c>
      <c r="B36" s="73"/>
      <c r="C36" s="73"/>
      <c r="D36" s="73"/>
      <c r="E36" s="73"/>
      <c r="F36" s="73"/>
      <c r="G36" s="64"/>
      <c r="H36" s="64"/>
      <c r="I36" s="64"/>
      <c r="J36" s="64"/>
      <c r="K36" s="64"/>
      <c r="L36" s="64"/>
      <c r="M36" s="64"/>
    </row>
    <row r="37" spans="1:13" x14ac:dyDescent="0.2">
      <c r="A37" s="73">
        <extLst>
          <ext uri="5/26/2021 9:39:52 PM#4e9ceadb-b345-4659-b268-9d75285065b7"/>
        </extLst>
      </c>
      <c r="B37" s="227" t="s">
        <v>168</v>
      </c>
      <c r="C37" s="227"/>
      <c r="D37" s="227"/>
      <c r="E37" s="227"/>
      <c r="F37" s="227"/>
      <c r="G37" s="208"/>
      <c r="H37" s="208"/>
      <c r="I37" s="208"/>
      <c r="J37" s="208"/>
      <c r="K37" s="208"/>
      <c r="L37" s="208"/>
    </row>
    <row r="38" spans="1:13" x14ac:dyDescent="0.2">
      <c r="A38" s="64">
        <extLst>
          <ext uri="5/26/2021 9:39:52 PM#8701ba8a-5242-49d7-9b44-a2efeed04824"/>
        </extLst>
      </c>
      <c r="B38" s="64"/>
      <c r="C38" s="64"/>
      <c r="D38" s="64"/>
      <c r="E38" s="64"/>
      <c r="F38" s="64"/>
    </row>
  </sheetData>
  <sheetProtection password="CA63" sheet="1" selectLockedCells="1"/>
  <mergeCells count="24">
    <mergeCell ref="A1:M1"/>
    <mergeCell ref="A2:M2"/>
    <mergeCell ref="D6:L6"/>
    <mergeCell ref="D9:L13"/>
    <mergeCell ref="D17:D18"/>
    <mergeCell ref="E18:F18"/>
    <mergeCell ref="G18:I18"/>
    <mergeCell ref="J18:M18"/>
    <mergeCell ref="B33:F33"/>
    <mergeCell ref="B35:F35"/>
    <mergeCell ref="B37:F37"/>
    <mergeCell ref="G22:I23"/>
    <mergeCell ref="D4:M4"/>
    <mergeCell ref="G24:I26"/>
    <mergeCell ref="J24:M26"/>
    <mergeCell ref="J22:M23"/>
    <mergeCell ref="E20:F21"/>
    <mergeCell ref="E22:F23"/>
    <mergeCell ref="J20:M21"/>
    <mergeCell ref="D24:D26"/>
    <mergeCell ref="E24:F26"/>
    <mergeCell ref="G20:I21"/>
    <mergeCell ref="E30:F30"/>
    <mergeCell ref="J28:M28"/>
  </mergeCells>
  <pageMargins left="0.7" right="0.7" top="0.75" bottom="0.75" header="0.3" footer="0.3"/>
  <pageSetup orientation="portrait" r:id="rId1"/>
  <drawing r:id="rId2"/>
  <extLst>
    <ext uri="5/26/2021 9:39:52 PM#99b6e61b-731b-4c61-a61c-71b120fe2d61"/>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M87"/>
  <sheetViews>
    <sheetView showGridLines="0" tabSelected="1" zoomScale="85" zoomScaleNormal="85" zoomScaleSheetLayoutView="100" zoomScalePageLayoutView="90" workbookViewId="0">
      <selection activeCell="H23" sqref="H23"/>
    </sheetView>
  </sheetViews>
  <sheetFormatPr defaultColWidth="34.33203125" defaultRowHeight="15" x14ac:dyDescent="0.2"/>
  <cols>
    <col min="1" max="1" width="24.5" style="2" customWidth="1"/>
    <col min="2" max="2" width="15" style="2" customWidth="1"/>
    <col min="3" max="3" width="18.33203125" style="2" customWidth="1"/>
    <col min="4" max="4" width="10.5" style="2" customWidth="1"/>
    <col min="5" max="5" width="14.6640625" style="2" customWidth="1"/>
    <col min="6" max="6" width="24.83203125" style="2" customWidth="1"/>
    <col min="7" max="7" width="23.6640625" style="2" customWidth="1"/>
    <col min="8" max="8" width="24.83203125" style="2" customWidth="1"/>
    <col min="9" max="9" width="9.33203125" style="2" customWidth="1"/>
    <col min="10" max="10" width="7.33203125" style="2" customWidth="1"/>
    <col min="11" max="11" width="15.5" style="2" customWidth="1"/>
    <col min="12" max="12" width="17.33203125" style="2" customWidth="1"/>
    <col min="13" max="13" width="16.6640625" style="2" customWidth="1"/>
    <col min="14" max="14" width="14.1640625" style="2" customWidth="1"/>
    <col min="15" max="15" width="12.83203125" style="2" customWidth="1"/>
    <col min="16" max="16" width="13.1640625" style="2" customWidth="1"/>
    <col min="17" max="17" width="11.6640625" style="2" customWidth="1"/>
    <col min="18" max="18" width="13.5" style="2" customWidth="1"/>
    <col min="19" max="16384" width="34.33203125" style="2"/>
  </cols>
  <sheetData>
    <row r="1" spans="1:13" ht="11.25" customHeight="1" x14ac:dyDescent="0.2">
      <c r="A1" s="10">
        <extLst>
          <ext uri="5/26/2021 9:39:52 PM#a528f315-3340-4aa4-a2c0-96d50e3fe0a9"/>
        </extLst>
      </c>
      <c r="B1" s="11">
        <extLst>
          <ext uri="5/26/2021 9:39:52 PM#ec31e887-ba06-4a7e-9f53-3832903c1a5c"/>
        </extLst>
      </c>
      <c r="C1" s="10">
        <extLst>
          <ext uri="5/26/2021 9:39:52 PM#1dd42eee-fe4f-4f98-90cf-c201ec94e5fb"/>
        </extLst>
      </c>
      <c r="D1" s="11">
        <extLst>
          <ext uri="5/26/2021 9:39:52 PM#1abb01d3-a6d2-4616-a096-4a917449d3f3"/>
        </extLst>
      </c>
      <c r="E1" s="11">
        <extLst>
          <ext uri="5/26/2021 9:39:52 PM#b958f4e3-29e2-409c-b8ef-8e1c17467f2c"/>
        </extLst>
      </c>
      <c r="F1" s="11">
        <extLst>
          <ext uri="5/26/2021 9:39:52 PM#90f18b2f-d8bc-4827-aa1d-51c118f6e175"/>
        </extLst>
      </c>
      <c r="G1" s="11">
        <extLst>
          <ext uri="5/26/2021 9:39:52 PM#ef0f7e5f-88fd-4a7e-b5f6-b8183e1b16ad"/>
        </extLst>
      </c>
      <c r="H1" s="11">
        <extLst>
          <ext uri="5/26/2021 9:39:52 PM#ee622208-e463-4ab1-8c6d-52d1693eb48a"/>
        </extLst>
      </c>
      <c r="I1" s="12">
        <extLst>
          <ext uri="5/26/2021 9:39:52 PM#562e6991-c94f-4616-9ee8-d41df02597a1"/>
        </extLst>
      </c>
      <c r="J1" s="12">
        <extLst>
          <ext uri="5/26/2021 9:39:52 PM#29baa5c9-0104-46e0-ae3d-fea95bcf1b22"/>
        </extLst>
      </c>
      <c r="K1" s="12">
        <extLst>
          <ext uri="5/26/2021 9:39:52 PM#db301bef-7204-4080-affa-9e92556d4482"/>
        </extLst>
      </c>
      <c r="L1" s="11">
        <extLst>
          <ext uri="5/26/2021 9:39:52 PM#be8f700a-a579-4219-aa89-2843c037f15d"/>
        </extLst>
      </c>
      <c r="M1" ph="1">
        <extLst>
          <ext uri="5/26/2021 9:39:52 PM#6e094474-78c4-42b1-8c78-76595e54ad42"/>
        </extLst>
      </c>
    </row>
    <row r="2" spans="1:13" ht="15" customHeight="1" x14ac:dyDescent="0.2">
      <c r="A2" s="13" t="s">
        <v>7</v>
        <extLst>
          <ext uri="5/26/2021 9:39:52 PM#1656dcd5-b79e-4250-936c-c2eece796bf3"/>
        </extLst>
      </c>
      <c r="B2" s="287" t="s">
        <v>159</v>
      </c>
      <c r="C2" s="287"/>
      <c r="D2" s="13"/>
      <c r="E2" s="11"/>
      <c r="F2" s="145" t="s">
        <v>145</v>
      </c>
      <c r="G2" s="152" t="s">
        <v>162</v>
      </c>
      <c r="I2" s="144"/>
      <c r="J2" s="14"/>
      <c r="K2" s="11"/>
    </row>
    <row r="3" spans="1:13" ht="9" customHeight="1" x14ac:dyDescent="0.2">
      <c r="A3" s="13">
        <extLst>
          <ext uri="5/26/2021 9:39:52 PM#b9ac6225-76e5-4d2e-bfc6-56807ee1a442"/>
        </extLst>
      </c>
      <c r="B3" s="15"/>
      <c r="C3" s="13"/>
      <c r="D3" s="13"/>
      <c r="E3" s="13"/>
      <c r="F3" s="145"/>
      <c r="G3" s="138"/>
      <c r="I3" s="138"/>
      <c r="J3" s="12"/>
      <c r="K3" s="12"/>
      <c r="L3" s="11"/>
    </row>
    <row r="4" spans="1:13" ht="15" customHeight="1" x14ac:dyDescent="0.2">
      <c r="A4" s="13" t="s">
        <v>128</v>
        <extLst>
          <ext uri="5/26/2021 9:39:52 PM#c3286804-aa53-4172-b554-c10695a3726b"/>
        </extLst>
      </c>
      <c r="B4" s="287" t="s">
        <v>160</v>
      </c>
      <c r="C4" s="287"/>
      <c r="D4" s="287"/>
      <c r="E4" s="287"/>
      <c r="F4" s="145" t="s">
        <v>163</v>
      </c>
      <c r="G4" s="188" t="s">
        <v>164</v>
      </c>
      <c r="I4" s="144"/>
      <c r="J4" s="11"/>
    </row>
    <row r="5" spans="1:13" ht="8.25" customHeight="1" x14ac:dyDescent="0.2">
      <c r="A5" s="13">
        <extLst>
          <ext uri="5/26/2021 9:39:52 PM#1b7d0196-0345-4b07-86b2-308a56f1f1ca"/>
        </extLst>
      </c>
      <c r="B5" s="15"/>
      <c r="C5" s="13"/>
      <c r="D5" s="13"/>
      <c r="E5" s="13"/>
      <c r="F5" s="132"/>
      <c r="G5" s="12"/>
      <c r="I5" s="12"/>
      <c r="J5" s="12"/>
      <c r="K5" s="11"/>
    </row>
    <row r="6" spans="1:13" ht="15" customHeight="1" x14ac:dyDescent="0.2">
      <c r="A6" s="13" t="s">
        <v>143</v>
        <extLst>
          <ext uri="5/26/2021 9:39:52 PM#e85df448-01eb-4dda-afe5-3284615ca781"/>
        </extLst>
      </c>
      <c r="B6" s="287" t="s">
        <v>161</v>
      </c>
      <c r="C6" s="287"/>
      <c r="D6" s="287"/>
      <c r="E6" s="287"/>
      <c r="F6" s="133" t="s">
        <v>144</v>
      </c>
      <c r="G6" s="153" t="s">
        <v>185</v>
      </c>
      <c r="I6" s="12"/>
      <c r="J6" s="11"/>
    </row>
    <row r="7" spans="1:13" ht="9" customHeight="1" thickBot="1" x14ac:dyDescent="0.25">
      <c r="A7" s="13">
        <extLst>
          <ext uri="5/26/2021 9:39:52 PM#02c76161-3019-46b6-9b67-374cee7f34d4"/>
        </extLst>
      </c>
      <c r="B7" s="15"/>
      <c r="C7" s="13"/>
      <c r="D7" s="13"/>
      <c r="E7" s="13"/>
      <c r="F7" s="13"/>
      <c r="I7" s="11"/>
      <c r="J7" s="11"/>
      <c r="K7" s="11"/>
      <c r="L7" s="11"/>
    </row>
    <row r="8" spans="1:13" ht="15" customHeight="1" thickTop="1" x14ac:dyDescent="0.2">
      <c r="A8" s="84" t="s">
        <v>92</v>
        <extLst>
          <ext uri="5/26/2021 9:39:52 PM#60fa41a4-d61e-4b2a-87fc-d95a4d18fe86"/>
        </extLst>
      </c>
      <c r="B8" s="85"/>
      <c r="C8" s="85"/>
      <c r="D8" s="81"/>
      <c r="E8" s="81"/>
      <c r="F8" s="82"/>
      <c r="G8" s="177"/>
      <c r="H8" s="179"/>
      <c r="I8" s="11"/>
      <c r="J8" s="11"/>
      <c r="K8" s="11"/>
      <c r="L8" s="11"/>
    </row>
    <row r="9" spans="1:13" ht="32.25" customHeight="1" x14ac:dyDescent="0.2">
      <c r="A9" s="308" t="s">
        <v>146</v>
        <extLst>
          <ext uri="5/26/2021 9:39:52 PM#627a7336-27d1-490b-8589-cfe3690322fb"/>
        </extLst>
      </c>
      <c r="B9" s="309"/>
      <c r="C9" s="309"/>
      <c r="D9" s="309"/>
      <c r="E9" s="309"/>
      <c r="F9" s="309"/>
      <c r="G9" s="310"/>
      <c r="H9" s="176"/>
      <c r="I9" s="176"/>
      <c r="J9" s="11"/>
      <c r="K9" s="11"/>
      <c r="L9" s="11"/>
    </row>
    <row r="10" spans="1:13" ht="33.75" customHeight="1" x14ac:dyDescent="0.2">
      <c r="A10" s="83" t="s">
        <v>58</v>
        <extLst>
          <ext uri="5/26/2021 9:39:52 PM#7e33f551-cf88-4bc1-8025-325b6a85ad6b"/>
        </extLst>
      </c>
      <c r="B10" s="168">
        <v>0</v>
      </c>
      <c r="C10" s="301" t="s">
        <v>137</v>
      </c>
      <c r="D10" s="301"/>
      <c r="E10" s="169">
        <v>0</v>
      </c>
      <c r="F10" s="139" t="s">
        <v>141</v>
      </c>
      <c r="G10" s="178">
        <v>0</v>
      </c>
      <c r="H10" s="139"/>
      <c r="J10" s="11"/>
      <c r="K10" s="11"/>
      <c r="L10" s="11"/>
    </row>
    <row r="11" spans="1:13" s="5" customFormat="1" ht="29.25" customHeight="1" thickBot="1" x14ac:dyDescent="0.25">
      <c r="A11" s="137" t="s">
        <v>139</v>
        <extLst>
          <ext uri="5/26/2021 9:39:52 PM#002e64e0-5d5d-4c06-ba68-2bcd8002bf0e"/>
        </extLst>
      </c>
      <c r="B11" s="170" t="e">
        <f>PMT(B10/12,E10,-G10)</f>
        <v>#NUM!</v>
      </c>
      <c r="C11" s="302" t="s">
        <v>140</v>
      </c>
      <c r="D11" s="302"/>
      <c r="E11" s="170" t="e">
        <f>PV((G11/12),E10,-B11)</f>
        <v>#N/A</v>
      </c>
      <c r="F11" s="175" t="s">
        <v>138</v>
      </c>
      <c r="G11" s="359" t="e">
        <f>IF($G$6&gt;0,VLOOKUP('Formula Data'!E2,MarketRateTbl,4,FALSE),0)</f>
        <v>#N/A</v>
      </c>
      <c r="H11" s="180"/>
      <c r="I11" s="180"/>
    </row>
    <row r="12" spans="1:13" ht="15" customHeight="1" thickTop="1" x14ac:dyDescent="0.2">
      <c r="A12" s="11">
        <extLst>
          <ext uri="5/26/2021 9:39:52 PM#cd6a0cd1-3670-40df-9741-74e8bf5d2beb"/>
        </extLst>
      </c>
      <c r="B12" s="11"/>
      <c r="C12" s="11"/>
      <c r="D12" s="11"/>
      <c r="E12" s="11"/>
      <c r="F12" s="11"/>
      <c r="G12" s="16"/>
      <c r="H12" s="17"/>
      <c r="I12" s="11"/>
      <c r="J12" s="11"/>
      <c r="K12" s="11"/>
      <c r="L12" s="11"/>
    </row>
    <row r="13" spans="1:13" ht="21" customHeight="1" x14ac:dyDescent="0.2">
      <c r="A13" s="298" t="s">
        <v>30</v>
        <extLst>
          <ext uri="5/26/2021 9:39:52 PM#25050db1-f820-4d18-8898-7d35be1adf76"/>
        </extLst>
      </c>
      <c r="B13" s="299"/>
      <c r="C13" s="299"/>
      <c r="D13" s="299"/>
      <c r="E13" s="299"/>
      <c r="F13" s="299"/>
      <c r="G13" s="300"/>
      <c r="H13" s="21"/>
      <c r="I13" s="21"/>
      <c r="J13" s="11"/>
      <c r="K13" s="11"/>
      <c r="L13" s="11"/>
    </row>
    <row r="14" spans="1:13" ht="28.5" customHeight="1" x14ac:dyDescent="0.2">
      <c r="A14" s="293" t="s">
        <v>8</v>
        <extLst>
          <ext uri="5/26/2021 9:39:52 PM#df7f5835-a420-4ad6-bc28-8609d2f2df46"/>
        </extLst>
      </c>
      <c r="B14" s="293"/>
      <c r="C14" s="294" t="s">
        <v>33</v>
      </c>
      <c r="D14" s="295"/>
      <c r="E14" s="303" t="s">
        <v>8</v>
      </c>
      <c r="F14" s="304"/>
      <c r="G14" s="18" t="s">
        <v>33</v>
      </c>
      <c r="H14" s="296"/>
      <c r="I14" s="297"/>
      <c r="J14" s="11"/>
      <c r="K14" s="11"/>
      <c r="L14" s="11"/>
      <c r="M14" s="11"/>
    </row>
    <row r="15" spans="1:13" ht="15" customHeight="1" x14ac:dyDescent="0.2">
      <c r="A15" s="288" t="s">
        <v>28</v>
        <extLst>
          <ext uri="5/26/2021 9:39:52 PM#be404578-569a-4eec-a16b-cce7bb57e1ea"/>
        </extLst>
      </c>
      <c r="B15" s="288"/>
      <c r="C15" s="289"/>
      <c r="D15" s="290"/>
      <c r="E15" s="285" t="s">
        <v>8</v>
      </c>
      <c r="F15" s="286"/>
      <c r="G15" s="181"/>
      <c r="H15" s="271"/>
      <c r="I15" s="271"/>
      <c r="J15" s="11"/>
      <c r="K15" s="11"/>
      <c r="L15" s="11"/>
      <c r="M15" s="11"/>
    </row>
    <row r="16" spans="1:13" ht="15" customHeight="1" x14ac:dyDescent="0.2">
      <c r="A16" s="291" t="s">
        <v>48</v>
        <extLst>
          <ext uri="5/26/2021 9:39:52 PM#2367a3db-19d8-43bb-b8c3-56fd4661ff6e"/>
        </extLst>
      </c>
      <c r="B16" s="291"/>
      <c r="C16" s="292" t="e">
        <f>E11</f>
        <v>#N/A</v>
      </c>
      <c r="D16" s="292"/>
      <c r="E16" s="285" t="s">
        <v>8</v>
      </c>
      <c r="F16" s="286"/>
      <c r="G16" s="181"/>
      <c r="H16" s="271"/>
      <c r="I16" s="271"/>
      <c r="J16" s="11"/>
      <c r="K16" s="11"/>
      <c r="L16" s="11"/>
      <c r="M16" s="11"/>
    </row>
    <row r="17" spans="1:13" ht="15" customHeight="1" x14ac:dyDescent="0.2">
      <c r="A17" s="281" t="s">
        <v>129</v>
      </c>
      <c r="B17" s="282"/>
      <c r="C17" s="280"/>
      <c r="D17" s="280"/>
      <c r="E17" s="285" t="s">
        <v>8</v>
      </c>
      <c r="F17" s="286"/>
      <c r="G17" s="181"/>
      <c r="H17" s="271"/>
      <c r="I17" s="271"/>
      <c r="J17" s="11"/>
      <c r="K17" s="11"/>
      <c r="L17" s="11"/>
      <c r="M17" s="11"/>
    </row>
    <row r="18" spans="1:13" ht="15" customHeight="1" x14ac:dyDescent="0.2">
      <c r="A18" s="281" t="s">
        <v>11</v>
      </c>
      <c r="B18" s="282"/>
      <c r="C18" s="280"/>
      <c r="D18" s="280"/>
      <c r="E18" s="285" t="s">
        <v>8</v>
      </c>
      <c r="F18" s="286"/>
      <c r="G18" s="181"/>
      <c r="H18" s="271"/>
      <c r="I18" s="271"/>
      <c r="J18" s="11"/>
      <c r="K18" s="11"/>
      <c r="L18" s="11"/>
      <c r="M18" s="11"/>
    </row>
    <row r="19" spans="1:13" ht="15" customHeight="1" x14ac:dyDescent="0.2">
      <c r="A19" s="283" t="s">
        <v>18</v>
      </c>
      <c r="B19" s="284"/>
      <c r="C19" s="280"/>
      <c r="D19" s="280"/>
      <c r="E19" s="285" t="s">
        <v>8</v>
      </c>
      <c r="F19" s="286"/>
      <c r="G19" s="181"/>
      <c r="H19" s="271"/>
      <c r="I19" s="271"/>
      <c r="J19" s="11"/>
      <c r="K19" s="11"/>
      <c r="L19" s="11"/>
      <c r="M19" s="11"/>
    </row>
    <row r="20" spans="1:13" ht="15" customHeight="1" x14ac:dyDescent="0.2">
      <c r="A20" s="283" t="s">
        <v>17</v>
      </c>
      <c r="B20" s="284"/>
      <c r="C20" s="280"/>
      <c r="D20" s="280"/>
      <c r="E20" s="285" t="s">
        <v>8</v>
      </c>
      <c r="F20" s="286"/>
      <c r="G20" s="181"/>
      <c r="H20" s="271"/>
      <c r="I20" s="271"/>
      <c r="J20" s="11"/>
      <c r="K20" s="11"/>
      <c r="L20" s="11"/>
      <c r="M20" s="11"/>
    </row>
    <row r="21" spans="1:13" ht="15" customHeight="1" x14ac:dyDescent="0.2">
      <c r="A21" s="283" t="s">
        <v>130</v>
      </c>
      <c r="B21" s="284"/>
      <c r="C21" s="280"/>
      <c r="D21" s="280"/>
      <c r="E21" s="285" t="s">
        <v>8</v>
      </c>
      <c r="F21" s="286"/>
      <c r="G21" s="181"/>
      <c r="H21" s="271"/>
      <c r="I21" s="271"/>
      <c r="J21" s="11"/>
      <c r="K21" s="11"/>
      <c r="L21" s="11"/>
      <c r="M21" s="11"/>
    </row>
    <row r="22" spans="1:13" ht="15" customHeight="1" x14ac:dyDescent="0.2">
      <c r="A22" s="283" t="s">
        <v>131</v>
      </c>
      <c r="B22" s="284"/>
      <c r="C22" s="280"/>
      <c r="D22" s="280"/>
      <c r="E22" s="285" t="s">
        <v>8</v>
      </c>
      <c r="F22" s="286"/>
      <c r="G22" s="181"/>
      <c r="H22" s="271"/>
      <c r="I22" s="271"/>
      <c r="J22" s="11"/>
      <c r="K22" s="11"/>
      <c r="L22" s="11"/>
      <c r="M22" s="11"/>
    </row>
    <row r="23" spans="1:13" s="3" customFormat="1" ht="21" customHeight="1" x14ac:dyDescent="0.2">
      <c r="A23" s="313" t="s">
        <v>2</v>
        <extLst>
          <ext uri="5/26/2021 9:39:52 PM#3a5af290-8abf-4f79-9d12-cfeab551f18b"/>
        </extLst>
      </c>
      <c r="B23" s="314"/>
      <c r="C23" s="315"/>
      <c r="D23" s="316"/>
      <c r="E23" s="88"/>
      <c r="F23" s="88"/>
      <c r="G23" s="88"/>
      <c r="H23" s="21"/>
      <c r="I23" s="21"/>
      <c r="J23" s="19"/>
      <c r="K23" s="19"/>
      <c r="L23" s="19"/>
      <c r="M23" s="19"/>
    </row>
    <row r="24" spans="1:13" ht="9.75" customHeight="1" x14ac:dyDescent="0.2">
      <c r="A24" s="11">
        <extLst>
          <ext uri="5/26/2021 9:39:52 PM#abd9e47d-caa6-4af2-ad45-a2d13ca5c72b"/>
        </extLst>
      </c>
      <c r="B24" s="11"/>
      <c r="C24" s="11"/>
      <c r="D24" s="20"/>
      <c r="E24" s="11"/>
      <c r="F24" s="11"/>
      <c r="G24" s="16"/>
      <c r="H24" s="17"/>
      <c r="I24" s="11"/>
      <c r="J24" s="11"/>
      <c r="K24" s="11"/>
      <c r="L24" s="11"/>
    </row>
    <row r="25" spans="1:13" ht="21" customHeight="1" x14ac:dyDescent="0.2">
      <c r="A25" s="298" t="s">
        <v>31</v>
        <extLst>
          <ext uri="5/26/2021 9:39:52 PM#a157506f-e465-4ef1-b68f-ea07240f9815"/>
        </extLst>
      </c>
      <c r="B25" s="317"/>
      <c r="C25" s="317"/>
      <c r="D25" s="318"/>
      <c r="E25" s="21"/>
      <c r="F25" s="21"/>
      <c r="G25" s="21"/>
      <c r="H25" s="17"/>
      <c r="I25" s="11"/>
      <c r="J25" s="11"/>
      <c r="K25" s="11"/>
      <c r="L25" s="11"/>
    </row>
    <row r="26" spans="1:13" x14ac:dyDescent="0.2">
      <c r="A26" s="22" t="s">
        <v>27</v>
        <extLst>
          <ext uri="5/26/2021 9:39:52 PM#4025b50e-f211-420e-96dd-4406246f52be"/>
        </extLst>
      </c>
      <c r="B26" s="23"/>
      <c r="C26" s="319" t="s">
        <v>36</v>
      </c>
      <c r="D26" s="319"/>
      <c r="E26" s="24"/>
      <c r="F26" s="24"/>
      <c r="G26" s="25"/>
      <c r="H26" s="17"/>
      <c r="I26" s="11"/>
      <c r="J26" s="11"/>
      <c r="K26" s="11"/>
      <c r="L26" s="11"/>
    </row>
    <row r="27" spans="1:13" x14ac:dyDescent="0.2">
      <c r="A27" s="26" t="s">
        <v>10</v>
        <extLst>
          <ext uri="5/26/2021 9:39:52 PM#42561ebf-fd59-4703-8674-73bc5f565d14"/>
        </extLst>
      </c>
      <c r="B27" s="27"/>
      <c r="C27" s="311"/>
      <c r="D27" s="312"/>
      <c r="E27" s="24"/>
      <c r="F27" s="24"/>
      <c r="G27" s="25"/>
      <c r="H27" s="17"/>
      <c r="I27" s="11"/>
      <c r="J27" s="11"/>
      <c r="K27" s="11"/>
      <c r="L27" s="11"/>
    </row>
    <row r="28" spans="1:13" x14ac:dyDescent="0.2">
      <c r="A28" s="28" t="s">
        <v>9</v>
        <extLst>
          <ext uri="5/26/2021 9:39:52 PM#1f653035-8f92-45cd-9ebf-830daa271cfe"/>
        </extLst>
      </c>
      <c r="B28" s="27"/>
      <c r="C28" s="311"/>
      <c r="D28" s="312"/>
      <c r="E28" s="24"/>
      <c r="F28" s="24"/>
      <c r="G28" s="25"/>
      <c r="H28" s="17"/>
      <c r="I28" s="11"/>
      <c r="J28" s="11"/>
      <c r="K28" s="11"/>
      <c r="L28" s="11"/>
    </row>
    <row r="29" spans="1:13" x14ac:dyDescent="0.2">
      <c r="A29" s="29" t="s">
        <v>11</v>
        <extLst>
          <ext uri="5/26/2021 9:39:52 PM#075dfdc1-39f3-4277-95dc-b80e6e152039"/>
        </extLst>
      </c>
      <c r="B29" s="27"/>
      <c r="C29" s="311"/>
      <c r="D29" s="312"/>
      <c r="E29" s="24"/>
      <c r="F29" s="24"/>
      <c r="G29" s="25"/>
      <c r="H29" s="17"/>
      <c r="I29" s="11"/>
      <c r="J29" s="11"/>
      <c r="K29" s="11"/>
      <c r="L29" s="11"/>
    </row>
    <row r="30" spans="1:13" x14ac:dyDescent="0.2">
      <c r="A30" s="29" t="s">
        <v>34</v>
        <extLst>
          <ext uri="5/25/2022 2:41:53 PM#7210b653-e038-4e68-a8cf-3068f2fda722"/>
        </extLst>
      </c>
      <c r="B30" s="27"/>
      <c r="C30" s="311"/>
      <c r="D30" s="312"/>
      <c r="E30" s="24"/>
      <c r="F30" s="24"/>
      <c r="G30" s="25"/>
      <c r="H30" s="17"/>
      <c r="I30" s="11"/>
      <c r="J30" s="11"/>
      <c r="K30" s="11"/>
      <c r="L30" s="11"/>
    </row>
    <row r="31" spans="1:13" x14ac:dyDescent="0.2">
      <c r="A31" s="29" t="s">
        <v>12</v>
        <extLst>
          <ext uri="5/25/2022 2:41:53 PM#39f02f1d-79ac-4c85-81db-fbbbfd9df0e7"/>
        </extLst>
      </c>
      <c r="B31" s="27"/>
      <c r="C31" s="311"/>
      <c r="D31" s="312"/>
      <c r="E31" s="24"/>
      <c r="F31" s="24"/>
      <c r="G31" s="25"/>
      <c r="H31" s="17"/>
      <c r="I31" s="11"/>
      <c r="J31" s="11"/>
      <c r="K31" s="11"/>
      <c r="L31" s="11"/>
    </row>
    <row r="32" spans="1:13" x14ac:dyDescent="0.2">
      <c r="A32" s="29" t="s">
        <v>13</v>
        <extLst>
          <ext uri="5/26/2021 9:39:52 PM#b18050dd-848c-4c96-9a30-45a6a0bc8f4a"/>
        </extLst>
      </c>
      <c r="B32" s="27"/>
      <c r="C32" s="311"/>
      <c r="D32" s="312"/>
      <c r="E32" s="172" t="s">
        <v>156</v>
      </c>
      <c r="F32" s="306"/>
      <c r="G32" s="307"/>
      <c r="H32" s="17"/>
      <c r="I32" s="12"/>
      <c r="J32" s="11"/>
      <c r="K32" s="11"/>
      <c r="L32" s="11"/>
    </row>
    <row r="33" spans="1:12" s="1" customFormat="1" x14ac:dyDescent="0.2">
      <c r="A33" s="30" t="s">
        <v>3</v>
        <extLst>
          <ext uri="5/26/2021 9:39:52 PM#97beb055-aff7-4502-95c5-577284f6c21d"/>
        </extLst>
      </c>
      <c r="B33" s="31"/>
      <c r="C33" s="279"/>
      <c r="D33" s="277"/>
      <c r="E33" s="35"/>
      <c r="F33" s="37"/>
      <c r="G33" s="36"/>
      <c r="H33" s="6"/>
      <c r="I33" s="37"/>
      <c r="J33" s="12"/>
      <c r="K33" s="12"/>
      <c r="L33" s="12"/>
    </row>
    <row r="34" spans="1:12" s="4" customFormat="1" ht="15" customHeight="1" x14ac:dyDescent="0.2">
      <c r="A34" s="33" t="s">
        <v>4</v>
        <extLst>
          <ext uri="5/26/2021 9:39:52 PM#ae9d0966-7e77-4328-9e4a-5d3b3623a674"/>
        </extLst>
      </c>
      <c r="B34" s="34"/>
      <c r="C34" s="274"/>
      <c r="D34" s="274"/>
      <c r="E34" s="35"/>
      <c r="F34" s="35"/>
      <c r="G34" s="36"/>
      <c r="H34" s="6"/>
      <c r="I34" s="37"/>
      <c r="J34" s="37"/>
      <c r="K34" s="37"/>
      <c r="L34" s="37"/>
    </row>
    <row r="35" spans="1:12" s="4" customFormat="1" ht="15" customHeight="1" x14ac:dyDescent="0.2">
      <c r="A35" s="39" t="s">
        <v>14</v>
        <extLst>
          <ext uri="5/26/2021 9:39:52 PM#2a9e4ffc-647d-42cc-8a80-5aeb8bcf11b8"/>
        </extLst>
      </c>
      <c r="B35" s="182"/>
      <c r="C35" s="272"/>
      <c r="D35" s="273"/>
      <c r="E35" s="35"/>
      <c r="F35" s="35"/>
      <c r="G35" s="36"/>
      <c r="H35" s="6"/>
      <c r="I35" s="37"/>
      <c r="J35" s="19"/>
      <c r="K35" s="11"/>
      <c r="L35" s="11"/>
    </row>
    <row r="36" spans="1:12" s="4" customFormat="1" ht="15" customHeight="1" x14ac:dyDescent="0.2">
      <c r="A36" s="39" t="s">
        <v>93</v>
        <extLst>
          <ext uri="5/26/2021 9:39:52 PM#4db351f5-9b63-4383-b420-6ba9952fb5ab"/>
        </extLst>
      </c>
      <c r="B36" s="182"/>
      <c r="C36" s="272"/>
      <c r="D36" s="273"/>
      <c r="E36" s="35"/>
      <c r="F36" s="35"/>
      <c r="G36" s="36"/>
      <c r="H36" s="6"/>
      <c r="I36" s="37"/>
      <c r="J36" s="19"/>
      <c r="K36" s="11"/>
      <c r="L36" s="11"/>
    </row>
    <row r="37" spans="1:12" s="4" customFormat="1" ht="15" customHeight="1" x14ac:dyDescent="0.2">
      <c r="A37" s="26" t="s">
        <v>98</v>
        <extLst>
          <ext uri="5/26/2021 9:39:52 PM#74b0849d-eeda-4fdd-a32c-9d5bc524db75"/>
        </extLst>
      </c>
      <c r="B37" s="182"/>
      <c r="C37" s="272"/>
      <c r="D37" s="273"/>
      <c r="E37" s="35"/>
      <c r="F37" s="35"/>
      <c r="G37" s="36"/>
      <c r="H37" s="6"/>
      <c r="I37" s="37"/>
      <c r="J37" s="19"/>
      <c r="K37" s="11"/>
      <c r="L37" s="11"/>
    </row>
    <row r="38" spans="1:12" s="4" customFormat="1" ht="15" customHeight="1" x14ac:dyDescent="0.2">
      <c r="A38" s="39" t="s">
        <v>15</v>
        <extLst>
          <ext uri="5/26/2021 9:39:52 PM#0f9b279f-8326-4306-838d-c9ea1e8cdfad"/>
        </extLst>
      </c>
      <c r="B38" s="182"/>
      <c r="C38" s="272"/>
      <c r="D38" s="273"/>
      <c r="E38" s="35"/>
      <c r="F38" s="35"/>
      <c r="G38" s="36"/>
      <c r="H38" s="6"/>
      <c r="I38" s="37"/>
      <c r="J38" s="19"/>
      <c r="K38" s="11"/>
      <c r="L38" s="11"/>
    </row>
    <row r="39" spans="1:12" s="4" customFormat="1" ht="15" customHeight="1" x14ac:dyDescent="0.2">
      <c r="A39" s="39" t="s">
        <v>99</v>
        <extLst>
          <ext uri="5/26/2021 9:39:52 PM#7fa0290c-ba99-49fa-9dbf-d1a962191e36"/>
        </extLst>
      </c>
      <c r="B39" s="182"/>
      <c r="C39" s="272"/>
      <c r="D39" s="273"/>
      <c r="E39" s="35"/>
      <c r="F39" s="35"/>
      <c r="G39" s="36"/>
      <c r="H39" s="6"/>
      <c r="I39" s="37"/>
      <c r="J39" s="19"/>
      <c r="K39" s="11"/>
      <c r="L39" s="11"/>
    </row>
    <row r="40" spans="1:12" s="4" customFormat="1" ht="15" customHeight="1" x14ac:dyDescent="0.2">
      <c r="A40" s="39" t="s">
        <v>16</v>
        <extLst>
          <ext uri="5/26/2021 9:39:52 PM#af1fba0f-608f-45e9-8b98-2254da1e79df"/>
        </extLst>
      </c>
      <c r="B40" s="182"/>
      <c r="C40" s="272"/>
      <c r="D40" s="273"/>
      <c r="E40" s="35"/>
      <c r="F40" s="35"/>
      <c r="G40" s="36"/>
      <c r="H40" s="6"/>
      <c r="I40" s="37"/>
      <c r="J40" s="19"/>
      <c r="K40" s="11"/>
      <c r="L40" s="11"/>
    </row>
    <row r="41" spans="1:12" s="4" customFormat="1" ht="15" customHeight="1" x14ac:dyDescent="0.2">
      <c r="A41" s="39" t="s">
        <v>100</v>
        <extLst>
          <ext uri="5/26/2021 9:39:52 PM#64ceaf64-df1b-45c2-a140-2298a0123b5a"/>
        </extLst>
      </c>
      <c r="B41" s="182"/>
      <c r="C41" s="272"/>
      <c r="D41" s="273"/>
      <c r="E41" s="35"/>
      <c r="F41" s="35"/>
      <c r="G41" s="36"/>
      <c r="H41" s="6"/>
      <c r="I41" s="37"/>
      <c r="J41" s="19"/>
      <c r="K41" s="11"/>
      <c r="L41" s="11"/>
    </row>
    <row r="42" spans="1:12" s="4" customFormat="1" ht="15" customHeight="1" x14ac:dyDescent="0.2">
      <c r="A42" s="39" t="s">
        <v>101</v>
        <extLst>
          <ext uri="5/26/2021 9:39:52 PM#ec923374-ca8c-467c-9bec-32dd23ac20e3"/>
        </extLst>
      </c>
      <c r="B42" s="182"/>
      <c r="C42" s="272"/>
      <c r="D42" s="273"/>
      <c r="E42" s="167" t="s">
        <v>157</v>
      </c>
      <c r="F42" s="305"/>
      <c r="G42" s="305"/>
      <c r="H42" s="173"/>
      <c r="I42" s="37"/>
      <c r="J42" s="19"/>
      <c r="K42" s="11"/>
      <c r="L42" s="11"/>
    </row>
    <row r="43" spans="1:12" s="4" customFormat="1" ht="15" customHeight="1" x14ac:dyDescent="0.2">
      <c r="A43" s="39" t="s">
        <v>179</v>
        <extLst>
          <ext uri="5/26/2021 9:39:52 PM#60fc2b61-62ad-427d-be0c-01361b2fe14d"/>
        </extLst>
      </c>
      <c r="B43" s="182"/>
      <c r="C43" s="272"/>
      <c r="D43" s="273"/>
      <c r="E43" s="35"/>
      <c r="F43" s="35"/>
      <c r="G43" s="36"/>
      <c r="H43" s="6"/>
      <c r="I43" s="37"/>
      <c r="J43" s="19"/>
      <c r="K43" s="11"/>
      <c r="L43" s="11"/>
    </row>
    <row r="44" spans="1:12" s="4" customFormat="1" ht="15" customHeight="1" x14ac:dyDescent="0.2">
      <c r="A44" s="39" t="s">
        <v>102</v>
        <extLst>
          <ext uri="5/26/2021 9:39:52 PM#1302888a-f12e-4984-81ff-bcffd01449c9"/>
        </extLst>
      </c>
      <c r="B44" s="182"/>
      <c r="C44" s="272"/>
      <c r="D44" s="273"/>
      <c r="E44" s="35"/>
      <c r="F44" s="35"/>
      <c r="G44" s="36"/>
      <c r="H44" s="6"/>
      <c r="I44" s="37"/>
      <c r="J44" s="19"/>
      <c r="K44" s="11"/>
      <c r="L44" s="11"/>
    </row>
    <row r="45" spans="1:12" s="4" customFormat="1" ht="15" customHeight="1" x14ac:dyDescent="0.2">
      <c r="A45" s="26" t="s">
        <v>103</v>
        <extLst>
          <ext uri="5/26/2021 9:39:52 PM#42bd300e-0358-4f2b-8926-d9c399ca83b1"/>
        </extLst>
      </c>
      <c r="B45" s="182"/>
      <c r="C45" s="272"/>
      <c r="D45" s="273"/>
      <c r="E45" s="35"/>
      <c r="F45" s="35"/>
      <c r="G45" s="36"/>
      <c r="H45" s="6"/>
      <c r="I45" s="37"/>
      <c r="J45" s="19"/>
      <c r="K45" s="11"/>
      <c r="L45" s="11"/>
    </row>
    <row r="46" spans="1:12" s="4" customFormat="1" ht="15" customHeight="1" x14ac:dyDescent="0.2">
      <c r="A46" s="39" t="s">
        <v>94</v>
        <extLst>
          <ext uri="5/26/2021 9:39:52 PM#414dd99a-ef08-40fb-8b49-a903401b4226"/>
        </extLst>
      </c>
      <c r="B46" s="182"/>
      <c r="C46" s="272"/>
      <c r="D46" s="273"/>
      <c r="E46" s="35"/>
      <c r="F46" s="35"/>
      <c r="G46" s="36"/>
      <c r="H46" s="6"/>
      <c r="I46" s="37"/>
      <c r="J46" s="19"/>
      <c r="K46" s="11"/>
      <c r="L46" s="11"/>
    </row>
    <row r="47" spans="1:12" s="4" customFormat="1" ht="15" customHeight="1" x14ac:dyDescent="0.2">
      <c r="A47" s="39" t="s">
        <v>104</v>
        <extLst>
          <ext uri="5/26/2021 9:39:52 PM#4fa4bcdb-90e4-4152-8fd8-c9ad160c85e4"/>
        </extLst>
      </c>
      <c r="B47" s="182"/>
      <c r="C47" s="272"/>
      <c r="D47" s="273"/>
      <c r="E47" s="35"/>
      <c r="F47" s="35"/>
      <c r="G47" s="36"/>
      <c r="H47" s="6"/>
      <c r="I47" s="37"/>
      <c r="J47" s="19"/>
      <c r="K47" s="11"/>
      <c r="L47" s="11"/>
    </row>
    <row r="48" spans="1:12" s="4" customFormat="1" ht="15" customHeight="1" x14ac:dyDescent="0.2">
      <c r="A48" s="183" t="s">
        <v>17</v>
        <extLst>
          <ext uri="5/26/2021 9:39:52 PM#0dc69ef2-4913-4ce9-a002-569b95afcdde"/>
        </extLst>
      </c>
      <c r="B48" s="182"/>
      <c r="C48" s="272"/>
      <c r="D48" s="273"/>
      <c r="E48" s="35"/>
      <c r="F48" s="35"/>
      <c r="G48" s="36"/>
      <c r="H48" s="6"/>
      <c r="I48" s="37"/>
      <c r="J48" s="19"/>
      <c r="K48" s="11"/>
      <c r="L48" s="11"/>
    </row>
    <row r="49" spans="1:12" s="4" customFormat="1" ht="15" customHeight="1" x14ac:dyDescent="0.2">
      <c r="A49" s="26" t="s">
        <v>18</v>
        <extLst>
          <ext uri="5/26/2021 9:39:52 PM#a6c6c902-620b-407b-8669-e383a0c5e1d4"/>
        </extLst>
      </c>
      <c r="B49" s="182"/>
      <c r="C49" s="272"/>
      <c r="D49" s="273"/>
      <c r="E49" s="35"/>
      <c r="F49" s="35"/>
      <c r="G49" s="36"/>
      <c r="H49" s="6"/>
      <c r="I49" s="37"/>
      <c r="J49" s="19"/>
      <c r="K49" s="37"/>
      <c r="L49" s="11"/>
    </row>
    <row r="50" spans="1:12" s="4" customFormat="1" ht="15" customHeight="1" x14ac:dyDescent="0.2">
      <c r="A50" s="39" t="s">
        <v>19</v>
        <extLst>
          <ext uri="5/26/2021 9:39:52 PM#1d0baa4b-6590-4c3f-a3d2-b27ab0274f54"/>
        </extLst>
      </c>
      <c r="B50" s="182"/>
      <c r="C50" s="272"/>
      <c r="D50" s="273"/>
      <c r="E50" s="35"/>
      <c r="F50" s="35"/>
      <c r="G50" s="36"/>
      <c r="H50" s="6"/>
      <c r="I50" s="37"/>
      <c r="J50" s="19"/>
      <c r="K50" s="37"/>
      <c r="L50" s="11"/>
    </row>
    <row r="51" spans="1:12" s="4" customFormat="1" ht="15" customHeight="1" x14ac:dyDescent="0.2">
      <c r="A51" s="39" t="s">
        <v>142</v>
        <extLst>
          <ext uri="5/26/2021 9:39:52 PM#2912943e-ca41-498e-bab8-7fdfb13ea919"/>
        </extLst>
      </c>
      <c r="B51" s="182"/>
      <c r="C51" s="275"/>
      <c r="D51" s="276"/>
      <c r="E51" s="35"/>
      <c r="F51" s="35"/>
      <c r="G51" s="36"/>
      <c r="H51" s="6"/>
      <c r="I51" s="37"/>
      <c r="J51" s="19"/>
      <c r="K51" s="11"/>
      <c r="L51" s="11"/>
    </row>
    <row r="52" spans="1:12" s="4" customFormat="1" ht="15" customHeight="1" x14ac:dyDescent="0.2">
      <c r="A52" s="26" t="s">
        <v>106</v>
        <extLst>
          <ext uri="5/26/2021 9:39:52 PM#d916db6c-b0cc-4127-ba5c-d5f9da7073db"/>
        </extLst>
      </c>
      <c r="B52" s="182"/>
      <c r="C52" s="272"/>
      <c r="D52" s="273"/>
      <c r="E52" s="40"/>
      <c r="F52" s="40"/>
      <c r="G52" s="32"/>
      <c r="H52" s="6"/>
      <c r="I52" s="19"/>
      <c r="J52" s="19"/>
      <c r="K52" s="37"/>
      <c r="L52" s="37"/>
    </row>
    <row r="53" spans="1:12" s="4" customFormat="1" ht="15" customHeight="1" x14ac:dyDescent="0.2">
      <c r="A53" s="39" t="s">
        <v>126</v>
        <extLst>
          <ext uri="5/26/2021 9:39:52 PM#05ab4f7b-55ce-455d-b1de-a92aead55712"/>
        </extLst>
      </c>
      <c r="B53" s="182"/>
      <c r="C53" s="272"/>
      <c r="D53" s="273"/>
      <c r="E53" s="167" t="s">
        <v>156</v>
      </c>
      <c r="F53" s="305"/>
      <c r="G53" s="305"/>
      <c r="H53" s="174"/>
      <c r="I53" s="37"/>
      <c r="J53" s="19"/>
      <c r="K53" s="11"/>
      <c r="L53" s="11"/>
    </row>
    <row r="54" spans="1:12" s="4" customFormat="1" ht="15" customHeight="1" x14ac:dyDescent="0.2">
      <c r="A54" s="39" t="s">
        <v>127</v>
        <extLst>
          <ext uri="5/26/2021 9:39:52 PM#7a774a5f-32b9-4424-9f5a-54dd6775d899"/>
        </extLst>
      </c>
      <c r="B54" s="182"/>
      <c r="C54" s="272"/>
      <c r="D54" s="273"/>
      <c r="E54" s="40"/>
      <c r="F54" s="40"/>
      <c r="G54" s="32"/>
      <c r="H54" s="6"/>
      <c r="I54" s="19"/>
      <c r="J54" s="19"/>
      <c r="K54" s="11"/>
      <c r="L54" s="11"/>
    </row>
    <row r="55" spans="1:12" s="3" customFormat="1" ht="15" customHeight="1" x14ac:dyDescent="0.2">
      <c r="A55" s="30" t="s">
        <v>0</v>
        <extLst>
          <ext uri="5/26/2021 9:39:52 PM#ecb36d81-c642-427d-bdce-bf764e0d6bff"/>
        </extLst>
      </c>
      <c r="B55" s="38"/>
      <c r="C55" s="277"/>
      <c r="D55" s="278"/>
      <c r="E55" s="41"/>
      <c r="F55" s="41"/>
      <c r="G55" s="32"/>
      <c r="H55" s="6"/>
      <c r="I55" s="19"/>
      <c r="J55" s="19"/>
      <c r="K55" s="19"/>
      <c r="L55" s="19"/>
    </row>
    <row r="56" spans="1:12" s="4" customFormat="1" ht="15" customHeight="1" x14ac:dyDescent="0.2">
      <c r="A56" s="33" t="s">
        <v>5</v>
        <extLst>
          <ext uri="5/26/2021 9:39:52 PM#5c2a95d5-b531-490c-b8dc-47f994df0684"/>
        </extLst>
      </c>
      <c r="B56" s="34"/>
      <c r="C56" s="274"/>
      <c r="D56" s="274"/>
      <c r="E56" s="40"/>
      <c r="F56" s="40"/>
      <c r="G56" s="32"/>
      <c r="H56" s="6"/>
      <c r="I56" s="19"/>
      <c r="J56" s="37"/>
      <c r="K56" s="37"/>
      <c r="L56" s="37"/>
    </row>
    <row r="57" spans="1:12" s="3" customFormat="1" ht="15" customHeight="1" x14ac:dyDescent="0.2">
      <c r="A57" s="184" t="s">
        <v>107</v>
        <extLst>
          <ext uri="5/26/2021 9:39:52 PM#b0d573a2-dc26-4e55-820a-d61d5365df18"/>
        </extLst>
      </c>
      <c r="B57" s="185"/>
      <c r="C57" s="272"/>
      <c r="D57" s="273"/>
      <c r="E57" s="40"/>
      <c r="F57" s="40"/>
      <c r="G57" s="32"/>
      <c r="H57" s="6"/>
      <c r="I57" s="19"/>
      <c r="J57" s="19"/>
      <c r="K57" s="19"/>
      <c r="L57" s="19"/>
    </row>
    <row r="58" spans="1:12" s="3" customFormat="1" ht="15" customHeight="1" x14ac:dyDescent="0.2">
      <c r="A58" s="39" t="s">
        <v>108</v>
        <extLst>
          <ext uri="5/26/2021 9:39:52 PM#7a701a50-0300-4450-8f8f-d7af5d50c70b"/>
        </extLst>
      </c>
      <c r="B58" s="185"/>
      <c r="C58" s="272"/>
      <c r="D58" s="273"/>
      <c r="E58" s="40"/>
      <c r="F58" s="40"/>
      <c r="G58" s="32"/>
      <c r="H58" s="6"/>
      <c r="I58" s="19"/>
      <c r="J58" s="19"/>
      <c r="K58" s="19"/>
      <c r="L58" s="19"/>
    </row>
    <row r="59" spans="1:12" s="3" customFormat="1" ht="15" customHeight="1" x14ac:dyDescent="0.2">
      <c r="A59" s="26" t="s">
        <v>109</v>
        <extLst>
          <ext uri="5/26/2021 9:39:52 PM#516261cb-9b02-4797-b88e-fe327ceb144e"/>
        </extLst>
      </c>
      <c r="B59" s="185"/>
      <c r="C59" s="272"/>
      <c r="D59" s="273"/>
      <c r="E59" s="40"/>
      <c r="F59" s="40"/>
      <c r="G59" s="32"/>
      <c r="H59" s="6"/>
      <c r="I59" s="19"/>
      <c r="J59" s="19"/>
      <c r="K59" s="19"/>
      <c r="L59" s="19"/>
    </row>
    <row r="60" spans="1:12" s="3" customFormat="1" ht="15.75" customHeight="1" x14ac:dyDescent="0.2">
      <c r="A60" s="39" t="s">
        <v>110</v>
        <extLst>
          <ext uri="5/26/2021 9:39:52 PM#6bacd82a-c623-4dbe-968c-50cc651d8583"/>
        </extLst>
      </c>
      <c r="B60" s="182"/>
      <c r="C60" s="272"/>
      <c r="D60" s="273"/>
      <c r="E60" s="41"/>
      <c r="F60" s="41"/>
      <c r="G60" s="32"/>
      <c r="H60" s="17"/>
      <c r="I60" s="11"/>
      <c r="J60" s="19"/>
      <c r="K60" s="19"/>
      <c r="L60" s="19"/>
    </row>
    <row r="61" spans="1:12" s="3" customFormat="1" x14ac:dyDescent="0.2">
      <c r="A61" s="39" t="s">
        <v>111</v>
        <extLst>
          <ext uri="5/26/2021 9:39:52 PM#12cea4a5-be67-4af1-ba83-e527e7cfe618"/>
        </extLst>
      </c>
      <c r="B61" s="182"/>
      <c r="C61" s="272"/>
      <c r="D61" s="273"/>
      <c r="E61" s="41"/>
      <c r="F61" s="41"/>
      <c r="G61" s="32"/>
      <c r="H61" s="17"/>
      <c r="I61" s="11"/>
      <c r="J61" s="19"/>
      <c r="K61" s="19"/>
      <c r="L61" s="19"/>
    </row>
    <row r="62" spans="1:12" s="4" customFormat="1" x14ac:dyDescent="0.2">
      <c r="A62" s="39" t="s">
        <v>112</v>
        <extLst>
          <ext uri="5/26/2021 9:39:52 PM#77355df5-45fc-4aeb-9fdd-946b85c4caf9"/>
        </extLst>
      </c>
      <c r="B62" s="182"/>
      <c r="C62" s="272"/>
      <c r="D62" s="273"/>
      <c r="E62" s="7"/>
      <c r="F62" s="7"/>
      <c r="G62" s="8"/>
      <c r="H62" s="6"/>
      <c r="I62" s="43"/>
      <c r="J62" s="37"/>
      <c r="K62" s="37"/>
      <c r="L62" s="37"/>
    </row>
    <row r="63" spans="1:12" s="4" customFormat="1" x14ac:dyDescent="0.2">
      <c r="A63" s="39" t="s">
        <v>20</v>
        <extLst>
          <ext uri="5/26/2021 9:39:52 PM#930c8c6b-61f2-4499-89d8-f19e40bc9aa6"/>
        </extLst>
      </c>
      <c r="B63" s="182"/>
      <c r="C63" s="272"/>
      <c r="D63" s="273"/>
      <c r="E63" s="7"/>
      <c r="F63" s="7"/>
      <c r="G63" s="8"/>
      <c r="H63" s="6"/>
      <c r="I63" s="43"/>
      <c r="J63" s="37"/>
      <c r="K63" s="37"/>
      <c r="L63" s="11"/>
    </row>
    <row r="64" spans="1:12" s="4" customFormat="1" x14ac:dyDescent="0.2">
      <c r="A64" s="39" t="s">
        <v>21</v>
        <extLst>
          <ext uri="5/26/2021 9:39:52 PM#c5320251-9ba2-4dcf-a561-b1b0d6cfba82"/>
        </extLst>
      </c>
      <c r="B64" s="182"/>
      <c r="C64" s="272"/>
      <c r="D64" s="273"/>
      <c r="E64" s="7"/>
      <c r="F64" s="7"/>
      <c r="G64" s="8"/>
      <c r="H64" s="6"/>
      <c r="I64" s="43"/>
      <c r="J64" s="37"/>
      <c r="K64" s="37"/>
      <c r="L64" s="11"/>
    </row>
    <row r="65" spans="1:12" s="4" customFormat="1" x14ac:dyDescent="0.2">
      <c r="A65" s="39" t="s">
        <v>22</v>
        <extLst>
          <ext uri="5/26/2021 9:39:52 PM#45ba6eb2-ca19-48af-864d-659818b9dfa4"/>
        </extLst>
      </c>
      <c r="B65" s="182"/>
      <c r="C65" s="272"/>
      <c r="D65" s="273"/>
      <c r="E65" s="7"/>
      <c r="F65" s="7"/>
      <c r="G65" s="8"/>
      <c r="H65" s="6"/>
      <c r="I65" s="43"/>
      <c r="J65" s="37"/>
      <c r="K65" s="37"/>
      <c r="L65" s="11"/>
    </row>
    <row r="66" spans="1:12" s="4" customFormat="1" x14ac:dyDescent="0.2">
      <c r="A66" s="39" t="s">
        <v>113</v>
        <extLst>
          <ext uri="5/26/2021 9:39:52 PM#b641cdf4-daf7-44bd-a36d-1e45ac08c489"/>
        </extLst>
      </c>
      <c r="B66" s="182"/>
      <c r="C66" s="272"/>
      <c r="D66" s="273"/>
      <c r="E66" s="7"/>
      <c r="F66" s="7"/>
      <c r="G66" s="8"/>
      <c r="H66" s="6"/>
      <c r="I66" s="43"/>
      <c r="J66" s="37"/>
      <c r="K66" s="37"/>
      <c r="L66" s="11"/>
    </row>
    <row r="67" spans="1:12" x14ac:dyDescent="0.2">
      <c r="A67" s="39" t="s">
        <v>114</v>
        <extLst>
          <ext uri="5/26/2021 9:39:52 PM#35a2ed44-b93c-4302-b18b-bb60f3763814"/>
        </extLst>
      </c>
      <c r="B67" s="185"/>
      <c r="C67" s="272"/>
      <c r="D67" s="273"/>
      <c r="E67" s="40"/>
      <c r="F67" s="40"/>
      <c r="G67" s="32"/>
      <c r="H67" s="17"/>
      <c r="I67" s="11"/>
      <c r="J67" s="42"/>
      <c r="K67" s="11"/>
      <c r="L67" s="11"/>
    </row>
    <row r="68" spans="1:12" x14ac:dyDescent="0.2">
      <c r="A68" s="39" t="s">
        <v>115</v>
        <extLst>
          <ext uri="5/26/2021 9:39:52 PM#ad8534b7-fb26-4707-a2f5-e1c8238071e6"/>
        </extLst>
      </c>
      <c r="B68" s="185"/>
      <c r="C68" s="272"/>
      <c r="D68" s="273"/>
      <c r="E68" s="41"/>
      <c r="F68" s="41"/>
      <c r="G68" s="32"/>
      <c r="H68" s="17"/>
      <c r="I68" s="11"/>
      <c r="J68" s="19"/>
      <c r="K68" s="11"/>
      <c r="L68" s="11"/>
    </row>
    <row r="69" spans="1:12" x14ac:dyDescent="0.2">
      <c r="A69" s="39" t="s">
        <v>23</v>
        <extLst>
          <ext uri="5/26/2021 9:39:52 PM#3769be51-f83f-4581-a045-56c6c06ee9a9"/>
        </extLst>
      </c>
      <c r="B69" s="182"/>
      <c r="C69" s="272"/>
      <c r="D69" s="273"/>
      <c r="E69" s="40"/>
      <c r="F69" s="40"/>
      <c r="G69" s="32"/>
      <c r="H69" s="6"/>
      <c r="I69" s="19"/>
      <c r="J69" s="12"/>
      <c r="K69" s="11"/>
      <c r="L69" s="11"/>
    </row>
    <row r="70" spans="1:12" x14ac:dyDescent="0.2">
      <c r="A70" s="39" t="s">
        <v>116</v>
        <extLst>
          <ext uri="5/26/2021 9:39:52 PM#7c5d7d97-4f17-4af2-b721-1a3cd7bf7682"/>
        </extLst>
      </c>
      <c r="B70" s="185"/>
      <c r="C70" s="272"/>
      <c r="D70" s="273"/>
      <c r="E70" s="41"/>
      <c r="F70" s="41"/>
      <c r="G70" s="32"/>
      <c r="H70" s="17"/>
      <c r="I70" s="11"/>
      <c r="J70" s="11"/>
      <c r="K70" s="11"/>
      <c r="L70" s="11"/>
    </row>
    <row r="71" spans="1:12" s="4" customFormat="1" x14ac:dyDescent="0.2">
      <c r="A71" s="39" t="s">
        <v>117</v>
        <extLst>
          <ext uri="5/26/2021 9:39:52 PM#6ed8120f-27b8-4c30-8b39-4cac94bb4e3e"/>
        </extLst>
      </c>
      <c r="B71" s="182"/>
      <c r="C71" s="272"/>
      <c r="D71" s="273"/>
      <c r="E71" s="7"/>
      <c r="F71" s="7"/>
      <c r="G71" s="8"/>
      <c r="H71" s="6"/>
      <c r="I71" s="43"/>
      <c r="J71" s="37"/>
      <c r="K71" s="37"/>
      <c r="L71" s="11"/>
    </row>
    <row r="72" spans="1:12" s="4" customFormat="1" x14ac:dyDescent="0.2">
      <c r="A72" s="39" t="s">
        <v>118</v>
        <extLst>
          <ext uri="5/26/2021 9:39:52 PM#ceac736e-0662-46cb-b795-a5c31f209d88"/>
        </extLst>
      </c>
      <c r="B72" s="182"/>
      <c r="C72" s="272"/>
      <c r="D72" s="273"/>
      <c r="E72" s="7"/>
      <c r="F72" s="7"/>
      <c r="G72" s="8"/>
      <c r="H72" s="6"/>
      <c r="I72" s="43"/>
      <c r="J72" s="37"/>
      <c r="K72" s="37"/>
      <c r="L72" s="11"/>
    </row>
    <row r="73" spans="1:12" s="4" customFormat="1" x14ac:dyDescent="0.2">
      <c r="A73" s="39" t="s">
        <v>95</v>
        <extLst>
          <ext uri="5/26/2021 9:39:52 PM#0684b300-7483-428f-941b-ac635c160506"/>
        </extLst>
      </c>
      <c r="B73" s="182"/>
      <c r="C73" s="272"/>
      <c r="D73" s="273"/>
      <c r="E73" s="7"/>
      <c r="F73" s="7"/>
      <c r="G73" s="8"/>
      <c r="H73" s="6"/>
      <c r="I73" s="43"/>
      <c r="J73" s="37"/>
      <c r="K73" s="37"/>
      <c r="L73" s="11"/>
    </row>
    <row r="74" spans="1:12" s="4" customFormat="1" x14ac:dyDescent="0.2">
      <c r="A74" s="39" t="s">
        <v>119</v>
        <extLst>
          <ext uri="5/26/2021 9:39:52 PM#44846731-43d8-474e-9271-67c3169da14c"/>
        </extLst>
      </c>
      <c r="B74" s="182"/>
      <c r="C74" s="272"/>
      <c r="D74" s="273"/>
      <c r="E74" s="7"/>
      <c r="F74" s="7"/>
      <c r="G74" s="8"/>
      <c r="H74" s="6"/>
      <c r="I74" s="43"/>
      <c r="J74" s="37"/>
      <c r="K74" s="37"/>
      <c r="L74" s="11"/>
    </row>
    <row r="75" spans="1:12" s="4" customFormat="1" x14ac:dyDescent="0.2">
      <c r="A75" s="39" t="s">
        <v>120</v>
        <extLst>
          <ext uri="5/26/2021 9:39:52 PM#af1f1b7a-f226-47d4-a6b3-4ea537fb415c"/>
        </extLst>
      </c>
      <c r="B75" s="182"/>
      <c r="C75" s="272"/>
      <c r="D75" s="273"/>
      <c r="E75" s="44"/>
      <c r="F75" s="44"/>
      <c r="G75" s="24"/>
      <c r="H75" s="25"/>
      <c r="I75" s="43"/>
      <c r="J75" s="37"/>
      <c r="K75" s="37"/>
      <c r="L75" s="11"/>
    </row>
    <row r="76" spans="1:12" s="4" customFormat="1" x14ac:dyDescent="0.2">
      <c r="A76" s="39" t="s">
        <v>121</v>
        <extLst>
          <ext uri="5/26/2021 9:39:52 PM#dd9eccb0-f46b-4ead-b779-40ae673f35b9"/>
        </extLst>
      </c>
      <c r="B76" s="182"/>
      <c r="C76" s="272"/>
      <c r="D76" s="273"/>
      <c r="E76" s="7"/>
      <c r="F76" s="7"/>
      <c r="G76" s="8"/>
      <c r="H76" s="6"/>
      <c r="I76" s="43"/>
      <c r="J76" s="37"/>
      <c r="K76" s="37"/>
      <c r="L76" s="11"/>
    </row>
    <row r="77" spans="1:12" s="4" customFormat="1" x14ac:dyDescent="0.2">
      <c r="A77" s="39" t="s">
        <v>24</v>
        <extLst>
          <ext uri="5/26/2021 9:39:52 PM#46002c53-c73e-49c4-ba26-7daba5f492d0"/>
        </extLst>
      </c>
      <c r="B77" s="182"/>
      <c r="C77" s="272"/>
      <c r="D77" s="273"/>
      <c r="E77" s="7"/>
      <c r="F77" s="7"/>
      <c r="G77" s="8"/>
      <c r="H77" s="6"/>
      <c r="I77" s="43"/>
      <c r="J77" s="37"/>
      <c r="K77" s="37"/>
      <c r="L77" s="11"/>
    </row>
    <row r="78" spans="1:12" s="4" customFormat="1" x14ac:dyDescent="0.2">
      <c r="A78" s="39" t="s">
        <v>122</v>
        <extLst>
          <ext uri="5/26/2021 9:39:52 PM#ba14b5ad-e85e-4e1b-8384-ca36d1924423"/>
        </extLst>
      </c>
      <c r="B78" s="182"/>
      <c r="C78" s="272"/>
      <c r="D78" s="273"/>
      <c r="E78" s="7"/>
      <c r="F78" s="7"/>
      <c r="G78" s="8"/>
      <c r="H78" s="6"/>
      <c r="I78" s="43"/>
      <c r="J78" s="37"/>
      <c r="K78" s="37"/>
      <c r="L78" s="11"/>
    </row>
    <row r="79" spans="1:12" s="4" customFormat="1" x14ac:dyDescent="0.2">
      <c r="A79" s="39" t="s">
        <v>123</v>
        <extLst>
          <ext uri="5/26/2021 9:39:52 PM#49cfa959-d391-49db-9036-e4dcdb02cc44"/>
        </extLst>
      </c>
      <c r="B79" s="182"/>
      <c r="C79" s="272"/>
      <c r="D79" s="273"/>
      <c r="E79" s="7"/>
      <c r="F79" s="7"/>
      <c r="G79" s="8"/>
      <c r="H79" s="6"/>
      <c r="I79" s="43"/>
      <c r="J79" s="37"/>
      <c r="K79" s="37"/>
      <c r="L79" s="11"/>
    </row>
    <row r="80" spans="1:12" s="4" customFormat="1" x14ac:dyDescent="0.2">
      <c r="A80" s="39" t="s">
        <v>124</v>
        <extLst>
          <ext uri="5/26/2021 9:39:52 PM#ae7bc877-6ff5-4911-9539-0517313d9d1d"/>
        </extLst>
      </c>
      <c r="B80" s="182"/>
      <c r="C80" s="272"/>
      <c r="D80" s="273"/>
      <c r="E80" s="7"/>
      <c r="F80" s="7"/>
      <c r="G80" s="8"/>
      <c r="H80" s="6"/>
      <c r="I80" s="43"/>
      <c r="J80" s="37"/>
      <c r="K80" s="37"/>
      <c r="L80" s="11"/>
    </row>
    <row r="81" spans="1:12" s="4" customFormat="1" x14ac:dyDescent="0.2">
      <c r="A81" s="39" t="s">
        <v>125</v>
        <extLst>
          <ext uri="5/26/2021 9:39:52 PM#43b11527-42f3-4da5-8586-52047d466e6a"/>
        </extLst>
      </c>
      <c r="B81" s="182"/>
      <c r="C81" s="272"/>
      <c r="D81" s="273"/>
      <c r="E81" s="7"/>
      <c r="F81" s="7"/>
      <c r="G81" s="8"/>
      <c r="H81" s="6"/>
      <c r="I81" s="43"/>
      <c r="J81" s="37"/>
      <c r="K81" s="37"/>
      <c r="L81" s="11"/>
    </row>
    <row r="82" spans="1:12" s="4" customFormat="1" x14ac:dyDescent="0.2">
      <c r="A82" s="39" t="s">
        <v>25</v>
        <extLst>
          <ext uri="5/26/2021 9:39:52 PM#a9d5b7fe-9462-4df0-81f4-cd05dc008580"/>
        </extLst>
      </c>
      <c r="B82" s="182"/>
      <c r="C82" s="272"/>
      <c r="D82" s="273"/>
      <c r="E82" s="7"/>
      <c r="F82" s="7"/>
      <c r="G82" s="8"/>
      <c r="H82" s="6"/>
      <c r="I82" s="43"/>
      <c r="J82" s="37"/>
      <c r="K82" s="37"/>
      <c r="L82" s="11"/>
    </row>
    <row r="83" spans="1:12" s="4" customFormat="1" x14ac:dyDescent="0.2">
      <c r="A83" s="39" t="s">
        <v>6</v>
        <extLst>
          <ext uri="5/26/2021 9:39:52 PM#68b14a04-1e10-4bd9-894d-17b3ed4e7ed8"/>
        </extLst>
      </c>
      <c r="B83" s="182"/>
      <c r="C83" s="272"/>
      <c r="D83" s="273"/>
      <c r="E83" s="21"/>
      <c r="F83" s="17"/>
      <c r="G83" s="11"/>
      <c r="H83" s="11"/>
      <c r="I83" s="11"/>
      <c r="J83" s="37"/>
      <c r="K83" s="37"/>
      <c r="L83" s="11"/>
    </row>
    <row r="84" spans="1:12" s="4" customFormat="1" ht="15.75" customHeight="1" x14ac:dyDescent="0.2">
      <c r="A84" s="39" t="s">
        <v>35</v>
        <extLst>
          <ext uri="5/26/2021 9:39:52 PM#f0d4d9ef-681a-471d-84c3-3666e78ef59c"/>
        </extLst>
      </c>
      <c r="B84" s="182"/>
      <c r="C84" s="272"/>
      <c r="D84" s="273"/>
      <c r="E84" s="171" t="s">
        <v>156</v>
      </c>
      <c r="F84" s="305"/>
      <c r="G84" s="305"/>
      <c r="H84" s="174"/>
      <c r="I84" s="11"/>
      <c r="J84" s="37"/>
      <c r="K84" s="37"/>
      <c r="L84" s="11"/>
    </row>
    <row r="85" spans="1:12" s="4" customFormat="1" x14ac:dyDescent="0.2">
      <c r="A85" s="45" t="s">
        <v>26</v>
        <extLst>
          <ext uri="5/26/2021 9:39:52 PM#a395bdee-d864-4559-a404-cd58c359eb23"/>
        </extLst>
      </c>
      <c r="B85" s="46"/>
      <c r="C85" s="267"/>
      <c r="D85" s="268"/>
      <c r="E85" s="63"/>
      <c r="F85" s="7"/>
      <c r="G85" s="8"/>
      <c r="H85" s="6"/>
      <c r="I85" s="43"/>
      <c r="J85" s="37"/>
      <c r="K85" s="37"/>
      <c r="L85" s="11"/>
    </row>
    <row r="86" spans="1:12" s="4" customFormat="1" ht="21" customHeight="1" x14ac:dyDescent="0.2">
      <c r="A86" s="47" t="s">
        <v>1</v>
        <extLst>
          <ext uri="5/26/2021 9:39:52 PM#1772dea5-7b9d-43c0-a8b1-780072d158c1"/>
        </extLst>
      </c>
      <c r="B86" s="48"/>
      <c r="C86" s="269"/>
      <c r="D86" s="270"/>
      <c r="E86" s="63"/>
      <c r="F86" s="7"/>
      <c r="G86" s="8"/>
      <c r="H86" s="6"/>
      <c r="I86" s="43"/>
      <c r="J86" s="37"/>
      <c r="K86" s="37"/>
      <c r="L86" s="11"/>
    </row>
    <row r="87" spans="1:12" s="4" customFormat="1" ht="11.25" customHeight="1" x14ac:dyDescent="0.2">
      <c r="A87" s="49">
        <extLst>
          <ext uri="5/26/2021 9:39:52 PM#f1bfda9a-f715-44ec-9a92-7c65e047ec25"/>
        </extLst>
      </c>
      <c r="B87" s="9"/>
      <c r="C87" s="50"/>
      <c r="D87" s="50"/>
      <c r="E87" s="63"/>
      <c r="F87" s="7"/>
      <c r="G87" s="8"/>
      <c r="H87" s="6"/>
      <c r="I87" s="43"/>
      <c r="J87" s="37"/>
      <c r="K87" s="37"/>
      <c r="L87" s="11"/>
    </row>
  </sheetData>
  <sheetProtection algorithmName="SHA-512" hashValue="hGSvrS7tDRt6TaKgzsD/vQUxBQx73+vpA3XMcJNDel7FaJpXgNlWPmAVNs8bC1JwriicxApV+gFjUJ3NWbeiHg==" saltValue="KoHplSA92XKu+wGQcS1yuw==" spinCount="100000" sheet="1" objects="1" scenarios="1"/>
  <mergeCells count="111">
    <mergeCell ref="F42:G42"/>
    <mergeCell ref="F32:G32"/>
    <mergeCell ref="F53:G53"/>
    <mergeCell ref="F84:G84"/>
    <mergeCell ref="B6:E6"/>
    <mergeCell ref="A9:G9"/>
    <mergeCell ref="C17:D17"/>
    <mergeCell ref="C18:D18"/>
    <mergeCell ref="E19:F19"/>
    <mergeCell ref="E20:F20"/>
    <mergeCell ref="E21:F21"/>
    <mergeCell ref="E22:F22"/>
    <mergeCell ref="C29:D29"/>
    <mergeCell ref="C31:D31"/>
    <mergeCell ref="C30:D30"/>
    <mergeCell ref="C32:D32"/>
    <mergeCell ref="A23:B23"/>
    <mergeCell ref="C23:D23"/>
    <mergeCell ref="A25:D25"/>
    <mergeCell ref="C26:D26"/>
    <mergeCell ref="C27:D27"/>
    <mergeCell ref="C28:D28"/>
    <mergeCell ref="C39:D39"/>
    <mergeCell ref="C40:D40"/>
    <mergeCell ref="B2:C2"/>
    <mergeCell ref="A15:B15"/>
    <mergeCell ref="C15:D15"/>
    <mergeCell ref="A16:B16"/>
    <mergeCell ref="C16:D16"/>
    <mergeCell ref="A14:B14"/>
    <mergeCell ref="C14:D14"/>
    <mergeCell ref="H14:I14"/>
    <mergeCell ref="A13:G13"/>
    <mergeCell ref="C10:D10"/>
    <mergeCell ref="C11:D11"/>
    <mergeCell ref="E14:F14"/>
    <mergeCell ref="E15:F15"/>
    <mergeCell ref="E16:F16"/>
    <mergeCell ref="B4:E4"/>
    <mergeCell ref="H18:I18"/>
    <mergeCell ref="H17:I17"/>
    <mergeCell ref="H16:I16"/>
    <mergeCell ref="H15:I15"/>
    <mergeCell ref="C21:D21"/>
    <mergeCell ref="C22:D22"/>
    <mergeCell ref="C19:D19"/>
    <mergeCell ref="C20:D20"/>
    <mergeCell ref="A18:B18"/>
    <mergeCell ref="A19:B19"/>
    <mergeCell ref="A20:B20"/>
    <mergeCell ref="A21:B21"/>
    <mergeCell ref="A22:B22"/>
    <mergeCell ref="E17:F17"/>
    <mergeCell ref="E18:F18"/>
    <mergeCell ref="A17:B17"/>
    <mergeCell ref="C41:D41"/>
    <mergeCell ref="C42:D42"/>
    <mergeCell ref="C43:D43"/>
    <mergeCell ref="C46:D46"/>
    <mergeCell ref="C33:D33"/>
    <mergeCell ref="C34:D34"/>
    <mergeCell ref="C35:D35"/>
    <mergeCell ref="C36:D36"/>
    <mergeCell ref="C37:D37"/>
    <mergeCell ref="C38:D38"/>
    <mergeCell ref="C51:D51"/>
    <mergeCell ref="C52:D52"/>
    <mergeCell ref="C53:D53"/>
    <mergeCell ref="C54:D54"/>
    <mergeCell ref="C55:D55"/>
    <mergeCell ref="C44:D44"/>
    <mergeCell ref="C45:D45"/>
    <mergeCell ref="C47:D47"/>
    <mergeCell ref="C48:D48"/>
    <mergeCell ref="C49:D49"/>
    <mergeCell ref="C50:D50"/>
    <mergeCell ref="C61:D61"/>
    <mergeCell ref="C67:D67"/>
    <mergeCell ref="C68:D68"/>
    <mergeCell ref="C69:D69"/>
    <mergeCell ref="C70:D70"/>
    <mergeCell ref="C56:D56"/>
    <mergeCell ref="C57:D57"/>
    <mergeCell ref="C58:D58"/>
    <mergeCell ref="C59:D59"/>
    <mergeCell ref="C60:D60"/>
    <mergeCell ref="C64:D64"/>
    <mergeCell ref="C85:D85"/>
    <mergeCell ref="C86:D86"/>
    <mergeCell ref="H22:I22"/>
    <mergeCell ref="H21:I21"/>
    <mergeCell ref="H20:I20"/>
    <mergeCell ref="H19:I19"/>
    <mergeCell ref="C80:D80"/>
    <mergeCell ref="C81:D81"/>
    <mergeCell ref="C82:D82"/>
    <mergeCell ref="C83:D83"/>
    <mergeCell ref="C84:D84"/>
    <mergeCell ref="C75:D75"/>
    <mergeCell ref="C76:D76"/>
    <mergeCell ref="C77:D77"/>
    <mergeCell ref="C78:D78"/>
    <mergeCell ref="C79:D79"/>
    <mergeCell ref="C74:D74"/>
    <mergeCell ref="C72:D72"/>
    <mergeCell ref="C66:D66"/>
    <mergeCell ref="C71:D71"/>
    <mergeCell ref="C65:D65"/>
    <mergeCell ref="C73:D73"/>
    <mergeCell ref="C62:D62"/>
    <mergeCell ref="C63:D63"/>
  </mergeCells>
  <printOptions horizontalCentered="1"/>
  <pageMargins left="0.25" right="0.25" top="0.71" bottom="0.5" header="0.25" footer="0.25"/>
  <pageSetup scale="71" fitToHeight="2" orientation="portrait" r:id="rId1"/>
  <headerFooter scaleWithDoc="0" alignWithMargins="0">
    <oddFooter>&amp;R&amp;8Revised 12/8/2023</oddFooter>
    <firstHeader>&amp;C&amp;"Times New Roman,Bold"&amp;11AHP DEVELOPMENT BUDGET       
2018 Offering</firstHeader>
  </headerFooter>
  <rowBreaks count="1" manualBreakCount="1">
    <brk id="55" max="8" man="1"/>
  </rowBreaks>
  <legacyDrawing r:id="rId2"/>
  <extLst>
    <ext uri="5/26/2021 9:39:52 PM#fa79285b-c9ba-40f7-8238-5f466f68eb3a"/>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9FFCC"/>
  </sheetPr>
  <dimension ref="A1:M93"/>
  <sheetViews>
    <sheetView showGridLines="0" zoomScaleNormal="100" zoomScaleSheetLayoutView="100" zoomScalePageLayoutView="90" workbookViewId="0">
      <selection activeCell="H8" sqref="H8"/>
    </sheetView>
  </sheetViews>
  <sheetFormatPr defaultColWidth="34.33203125" defaultRowHeight="15" x14ac:dyDescent="0.2"/>
  <cols>
    <col min="1" max="1" width="21.1640625" style="2" customWidth="1"/>
    <col min="2" max="2" width="12.83203125" style="2" customWidth="1"/>
    <col min="3" max="3" width="15.6640625" style="2" customWidth="1"/>
    <col min="4" max="4" width="14.1640625" style="2" customWidth="1"/>
    <col min="5" max="5" width="18.33203125" style="2" customWidth="1"/>
    <col min="6" max="6" width="13.6640625" style="2" customWidth="1"/>
    <col min="7" max="7" width="22" style="2" customWidth="1"/>
    <col min="8" max="8" width="14.5" style="2" customWidth="1"/>
    <col min="9" max="9" width="7.83203125" style="2" customWidth="1"/>
    <col min="10" max="10" width="7.33203125" style="2" customWidth="1"/>
    <col min="11" max="11" width="15.5" style="2" customWidth="1"/>
    <col min="12" max="12" width="17.33203125" style="2" customWidth="1"/>
    <col min="13" max="13" width="16.6640625" style="2" customWidth="1"/>
    <col min="14" max="14" width="14.1640625" style="2" customWidth="1"/>
    <col min="15" max="15" width="12.83203125" style="2" customWidth="1"/>
    <col min="16" max="16" width="13.1640625" style="2" customWidth="1"/>
    <col min="17" max="17" width="11.6640625" style="2" customWidth="1"/>
    <col min="18" max="18" width="13.5" style="2" customWidth="1"/>
    <col min="19" max="16384" width="34.33203125" style="2"/>
  </cols>
  <sheetData>
    <row r="1" spans="1:13" ht="6.75" customHeight="1" x14ac:dyDescent="0.2">
      <c r="A1" s="10">
        <extLst>
          <ext uri="5/26/2021 9:39:52 PM#5ca63245-66a6-4501-8fc7-ea094e441048"/>
        </extLst>
      </c>
      <c r="B1" s="11">
        <extLst>
          <ext uri="5/26/2021 9:39:52 PM#f17580c8-4da0-4c33-9011-6dd126295f4e"/>
        </extLst>
      </c>
      <c r="C1" s="10">
        <extLst>
          <ext uri="5/26/2021 9:39:52 PM#a83213d6-0c1c-40bf-b660-e6d954385d63"/>
        </extLst>
      </c>
      <c r="D1" s="11">
        <extLst>
          <ext uri="5/26/2021 9:39:52 PM#6606f325-97a3-43e5-9085-55de446f04d2"/>
        </extLst>
      </c>
      <c r="E1" s="11">
        <extLst>
          <ext uri="5/26/2021 9:39:52 PM#42ef9546-c8de-4b9e-a55b-0e45c075ddeb"/>
        </extLst>
      </c>
      <c r="F1" s="11">
        <extLst>
          <ext uri="5/26/2021 9:39:52 PM#58bd8cfb-0c98-4e60-bb10-cdb11e6a3b51"/>
        </extLst>
      </c>
      <c r="G1" s="11">
        <extLst>
          <ext uri="5/26/2021 9:39:52 PM#2d38df7f-34f2-40e0-b216-ebd214f23ecb"/>
        </extLst>
      </c>
      <c r="H1" s="11">
        <extLst>
          <ext uri="5/26/2021 9:39:52 PM#779e917b-4462-4308-852d-73785a0e8cba"/>
        </extLst>
      </c>
      <c r="I1" s="12">
        <extLst>
          <ext uri="5/26/2021 9:39:52 PM#d488dc7c-07ef-42b7-b80f-dd0b6121121c"/>
        </extLst>
      </c>
      <c r="J1" s="12">
        <extLst>
          <ext uri="5/26/2021 9:39:52 PM#af9f9c6e-59ab-4418-9f79-e1ac4bfa31d3"/>
        </extLst>
      </c>
      <c r="K1" s="12">
        <extLst>
          <ext uri="5/26/2021 9:39:52 PM#38668a84-5f29-4905-8988-9345488a0365"/>
        </extLst>
      </c>
      <c r="L1" s="11">
        <extLst>
          <ext uri="5/26/2021 9:39:52 PM#4e72808e-911c-416c-8fcc-412a17f249b8"/>
        </extLst>
      </c>
      <c r="M1" ph="1">
        <extLst>
          <ext uri="5/26/2021 9:39:52 PM#d73e699e-73e1-400a-ba0c-223e040b4ca2"/>
        </extLst>
      </c>
    </row>
    <row r="2" spans="1:13" ht="15" customHeight="1" x14ac:dyDescent="0.2">
      <c r="A2" s="13" t="s">
        <v>7</v>
      </c>
      <c r="B2" s="331" t="str">
        <f>'Input-DevelopmentBudget'!B2</f>
        <v>Project Number</v>
      </c>
      <c r="C2" s="331"/>
      <c r="D2" s="189"/>
      <c r="E2" s="190"/>
      <c r="F2" s="190"/>
      <c r="G2" s="145" t="s">
        <v>145</v>
      </c>
      <c r="H2" s="191" t="str">
        <f>'Input-DevelopmentBudget'!G2</f>
        <v>Taxes/Insurance/HOA</v>
      </c>
      <c r="I2" s="192"/>
      <c r="J2" s="11"/>
    </row>
    <row r="3" spans="1:13" ht="6" customHeight="1" x14ac:dyDescent="0.2">
      <c r="A3" s="13">
        <extLst>
          <ext uri="5/26/2021 9:39:52 PM#5aed4bf3-ddd5-4cb1-a0e8-17d9bf7cc6c0"/>
        </extLst>
      </c>
      <c r="B3" s="193"/>
      <c r="C3" s="189"/>
      <c r="D3" s="189"/>
      <c r="E3" s="189"/>
      <c r="F3" s="189"/>
      <c r="G3" s="145"/>
      <c r="H3" s="194"/>
      <c r="I3" s="194"/>
      <c r="J3" s="11"/>
    </row>
    <row r="4" spans="1:13" ht="15" customHeight="1" x14ac:dyDescent="0.2">
      <c r="A4" s="13" t="s">
        <v>128</v>
      </c>
      <c r="B4" s="331" t="str">
        <f>'Input-DevelopmentBudget'!B4</f>
        <v>Homebuyer Name</v>
      </c>
      <c r="C4" s="331"/>
      <c r="D4" s="331"/>
      <c r="E4" s="331"/>
      <c r="F4" s="331"/>
      <c r="G4" s="145" t="s">
        <v>163</v>
      </c>
      <c r="H4" s="195" t="str">
        <f>'Input-DevelopmentBudget'!G4</f>
        <v>Total Unit Sq. Footage</v>
      </c>
      <c r="I4" s="192"/>
      <c r="J4" s="11"/>
    </row>
    <row r="5" spans="1:13" ht="6" customHeight="1" x14ac:dyDescent="0.2">
      <c r="A5" s="13">
        <extLst>
          <ext uri="5/26/2021 9:39:52 PM#e17f515a-b49f-4549-bd70-f421b0cca27c"/>
        </extLst>
      </c>
      <c r="B5" s="193"/>
      <c r="C5" s="189"/>
      <c r="D5" s="189"/>
      <c r="E5" s="189"/>
      <c r="F5" s="189"/>
      <c r="G5" s="12"/>
      <c r="H5" s="192"/>
      <c r="I5" s="12"/>
      <c r="J5" s="11"/>
    </row>
    <row r="6" spans="1:13" ht="15" customHeight="1" x14ac:dyDescent="0.2">
      <c r="A6" s="13" t="s">
        <v>143</v>
      </c>
      <c r="B6" s="331" t="str">
        <f>'Input-DevelopmentBudget'!B6</f>
        <v>Homebuyer Address</v>
      </c>
      <c r="C6" s="331"/>
      <c r="D6" s="331"/>
      <c r="E6" s="331"/>
      <c r="F6" s="331"/>
      <c r="G6" s="146" t="s">
        <v>144</v>
      </c>
      <c r="H6" s="196" t="str">
        <f>'Input-DevelopmentBudget'!G6</f>
        <v>Closing Date</v>
      </c>
      <c r="I6" s="12"/>
      <c r="J6" s="11"/>
    </row>
    <row r="7" spans="1:13" ht="6.75" customHeight="1" x14ac:dyDescent="0.2">
      <c r="A7" s="13"/>
      <c r="B7" s="192"/>
      <c r="C7" s="192"/>
      <c r="D7" s="192"/>
      <c r="E7" s="192"/>
      <c r="F7" s="192"/>
      <c r="G7" s="146"/>
      <c r="H7" s="219"/>
      <c r="I7" s="12"/>
      <c r="J7" s="11"/>
    </row>
    <row r="8" spans="1:13" x14ac:dyDescent="0.2">
      <c r="A8" s="13"/>
      <c r="B8" s="209"/>
      <c r="C8" s="209"/>
      <c r="D8" s="209"/>
      <c r="E8" s="209"/>
      <c r="F8" s="209"/>
      <c r="G8" s="210" t="s">
        <v>184</v>
      </c>
      <c r="H8" s="224" t="e">
        <f>SUM(B11+H2)</f>
        <v>#NUM!</v>
      </c>
      <c r="I8" s="12"/>
      <c r="J8" s="11"/>
    </row>
    <row r="9" spans="1:13" ht="38.25" x14ac:dyDescent="0.2">
      <c r="A9" s="220" t="str">
        <f>'Input-DevelopmentBudget'!A10</f>
        <v>Mortgage Rate (0.00):</v>
      </c>
      <c r="B9" s="212">
        <f>'Input-DevelopmentBudget'!B10</f>
        <v>0</v>
      </c>
      <c r="C9" s="221" t="str">
        <f>'Input-DevelopmentBudget'!C10</f>
        <v>Mortgage Terms (months:)</v>
      </c>
      <c r="D9" s="213">
        <f>'Input-DevelopmentBudget'!E10</f>
        <v>0</v>
      </c>
      <c r="E9" s="221" t="str">
        <f>'Input-DevelopmentBudget'!F10</f>
        <v>Mortgage Amount (all repayable mtgs):</v>
      </c>
      <c r="F9" s="215">
        <f>'Input-DevelopmentBudget'!G10</f>
        <v>0</v>
      </c>
      <c r="G9" s="210"/>
      <c r="H9" s="211"/>
      <c r="I9" s="12"/>
      <c r="J9" s="11"/>
    </row>
    <row r="10" spans="1:13" s="1" customFormat="1" ht="5.25" customHeight="1" x14ac:dyDescent="0.2">
      <c r="A10" s="222"/>
      <c r="B10" s="216"/>
      <c r="C10" s="223"/>
      <c r="D10" s="217"/>
      <c r="E10" s="223"/>
      <c r="F10" s="218"/>
      <c r="G10" s="146"/>
      <c r="H10" s="219"/>
      <c r="I10" s="12"/>
      <c r="J10" s="12"/>
    </row>
    <row r="11" spans="1:13" ht="38.25" x14ac:dyDescent="0.2">
      <c r="A11" s="220" t="str">
        <f>'Input-DevelopmentBudget'!A11</f>
        <v>Monthly Mortgage P&amp;I:</v>
      </c>
      <c r="B11" s="214" t="e">
        <f>'Input-DevelopmentBudget'!B11</f>
        <v>#NUM!</v>
      </c>
      <c r="C11" s="221" t="str">
        <f>'Input-DevelopmentBudget'!C11</f>
        <v>Value of Habitat Mortgage:</v>
      </c>
      <c r="D11" s="215" t="e">
        <f>'Input-DevelopmentBudget'!E11</f>
        <v>#N/A</v>
      </c>
      <c r="E11" s="221" t="str">
        <f>'Input-DevelopmentBudget'!F11</f>
        <v>Market Rate (assigned by FHLB):</v>
      </c>
      <c r="F11" s="212" t="e">
        <f>'Input-DevelopmentBudget'!G11</f>
        <v>#N/A</v>
      </c>
      <c r="G11" s="210"/>
      <c r="H11" s="211"/>
      <c r="I11" s="12"/>
      <c r="J11" s="11"/>
    </row>
    <row r="12" spans="1:13" ht="6" customHeight="1" x14ac:dyDescent="0.2">
      <c r="A12" s="13">
        <extLst>
          <ext uri="5/26/2021 9:39:52 PM#7c62aaad-b620-48a4-a15c-c6abba8f7283"/>
        </extLst>
      </c>
      <c r="B12" s="193"/>
      <c r="C12" s="189"/>
      <c r="D12" s="189"/>
      <c r="E12" s="189"/>
      <c r="F12" s="189"/>
      <c r="I12" s="12"/>
      <c r="J12" s="11"/>
      <c r="K12" s="11"/>
      <c r="L12" s="11"/>
    </row>
    <row r="13" spans="1:13" ht="21" customHeight="1" x14ac:dyDescent="0.2">
      <c r="A13" s="332" t="s">
        <v>30</v>
        <extLst>
          <ext uri="5/26/2021 9:39:52 PM#1c2f2570-9e57-4038-a8f5-05395e86e31c"/>
        </extLst>
      </c>
      <c r="B13" s="332"/>
      <c r="C13" s="332"/>
      <c r="D13" s="332"/>
      <c r="E13" s="332"/>
      <c r="F13" s="332"/>
      <c r="G13" s="332"/>
      <c r="H13" s="21"/>
      <c r="I13" s="11"/>
      <c r="J13" s="11"/>
      <c r="K13" s="11"/>
      <c r="L13" s="11"/>
    </row>
    <row r="14" spans="1:13" ht="28.5" customHeight="1" x14ac:dyDescent="0.2">
      <c r="A14" s="293" t="s">
        <v>8</v>
        <extLst>
          <ext uri="5/26/2021 9:39:52 PM#fed97f1a-5818-45b1-9a2a-b3205ea15092"/>
        </extLst>
      </c>
      <c r="B14" s="293"/>
      <c r="C14" s="333" t="s">
        <v>33</v>
      </c>
      <c r="D14" s="334"/>
      <c r="E14" s="303" t="s">
        <v>8</v>
      </c>
      <c r="F14" s="304"/>
      <c r="G14" s="151" t="s">
        <v>33</v>
      </c>
      <c r="H14" s="147"/>
      <c r="I14" s="11"/>
      <c r="J14" s="11"/>
    </row>
    <row r="15" spans="1:13" ht="15" customHeight="1" x14ac:dyDescent="0.2">
      <c r="A15" s="323" t="str">
        <f>'Input-DevelopmentBudget'!A15:B15</f>
        <v>AHP Requested</v>
        <extLst>
          <ext uri="5/26/2021 9:39:52 PM#8ef48e5c-ffa7-460f-a964-75f5eaf087d2"/>
        </extLst>
      </c>
      <c r="B15" s="323"/>
      <c r="C15" s="321">
        <f>'Input-DevelopmentBudget'!C15</f>
        <v>0</v>
      </c>
      <c r="D15" s="322"/>
      <c r="E15" s="327" t="str">
        <f>'Input-DevelopmentBudget'!E15</f>
        <v>Funding Source Name</v>
      </c>
      <c r="F15" s="328"/>
      <c r="G15" s="150">
        <f>'Input-DevelopmentBudget'!G15</f>
        <v>0</v>
      </c>
      <c r="H15" s="148"/>
      <c r="I15" s="11"/>
      <c r="J15" s="11"/>
    </row>
    <row r="16" spans="1:13" ht="15" customHeight="1" x14ac:dyDescent="0.2">
      <c r="A16" s="323" t="str">
        <f>'Input-DevelopmentBudget'!A16:B16</f>
        <v>Value of Habitat Mortgage</v>
        <extLst>
          <ext uri="5/26/2021 9:39:52 PM#73ea4947-75f6-418a-b78d-c9a27ebc1f2d"/>
        </extLst>
      </c>
      <c r="B16" s="323"/>
      <c r="C16" s="321" t="e">
        <f>'Input-DevelopmentBudget'!C16</f>
        <v>#N/A</v>
      </c>
      <c r="D16" s="322"/>
      <c r="E16" s="327" t="str">
        <f>'Input-DevelopmentBudget'!E16</f>
        <v>Funding Source Name</v>
      </c>
      <c r="F16" s="328"/>
      <c r="G16" s="150">
        <f>'Input-DevelopmentBudget'!G16</f>
        <v>0</v>
      </c>
      <c r="H16" s="148"/>
      <c r="I16" s="11"/>
      <c r="J16" s="11"/>
    </row>
    <row r="17" spans="1:13" ht="15" customHeight="1" x14ac:dyDescent="0.2">
      <c r="A17" s="329" t="s">
        <v>129</v>
      </c>
      <c r="B17" s="330"/>
      <c r="C17" s="321">
        <f>'Input-DevelopmentBudget'!C17</f>
        <v>0</v>
      </c>
      <c r="D17" s="322"/>
      <c r="E17" s="327" t="str">
        <f>'Input-DevelopmentBudget'!E17</f>
        <v>Funding Source Name</v>
      </c>
      <c r="F17" s="328"/>
      <c r="G17" s="150">
        <f>'Input-DevelopmentBudget'!G17</f>
        <v>0</v>
      </c>
      <c r="H17" s="148"/>
      <c r="I17" s="11"/>
      <c r="J17" s="11"/>
    </row>
    <row r="18" spans="1:13" ht="15" customHeight="1" x14ac:dyDescent="0.2">
      <c r="A18" s="329" t="s">
        <v>11</v>
      </c>
      <c r="B18" s="330"/>
      <c r="C18" s="321">
        <f>'Input-DevelopmentBudget'!C18</f>
        <v>0</v>
      </c>
      <c r="D18" s="322"/>
      <c r="E18" s="327" t="str">
        <f>'Input-DevelopmentBudget'!E18</f>
        <v>Funding Source Name</v>
      </c>
      <c r="F18" s="328"/>
      <c r="G18" s="150">
        <f>'Input-DevelopmentBudget'!G18</f>
        <v>0</v>
      </c>
      <c r="H18" s="148"/>
      <c r="I18" s="11"/>
      <c r="J18" s="11"/>
    </row>
    <row r="19" spans="1:13" ht="15" customHeight="1" x14ac:dyDescent="0.2">
      <c r="A19" s="329" t="str">
        <f>'Input-DevelopmentBudget'!A19</f>
        <v>Donated Materials Value</v>
      </c>
      <c r="B19" s="330"/>
      <c r="C19" s="321">
        <f>'Input-DevelopmentBudget'!C19</f>
        <v>0</v>
      </c>
      <c r="D19" s="322"/>
      <c r="E19" s="327" t="str">
        <f>'Input-DevelopmentBudget'!E19</f>
        <v>Funding Source Name</v>
      </c>
      <c r="F19" s="328"/>
      <c r="G19" s="150">
        <f>'Input-DevelopmentBudget'!G19</f>
        <v>0</v>
      </c>
      <c r="H19" s="148"/>
      <c r="I19" s="11"/>
      <c r="J19" s="11"/>
    </row>
    <row r="20" spans="1:13" ht="15" customHeight="1" x14ac:dyDescent="0.2">
      <c r="A20" s="329" t="str">
        <f>'Input-DevelopmentBudget'!A20</f>
        <v>Donated Professional Labor Value</v>
      </c>
      <c r="B20" s="330"/>
      <c r="C20" s="321">
        <f>'Input-DevelopmentBudget'!C20</f>
        <v>0</v>
      </c>
      <c r="D20" s="322"/>
      <c r="E20" s="327" t="str">
        <f>'Input-DevelopmentBudget'!E20</f>
        <v>Funding Source Name</v>
      </c>
      <c r="F20" s="328"/>
      <c r="G20" s="150">
        <f>'Input-DevelopmentBudget'!G20</f>
        <v>0</v>
      </c>
      <c r="H20" s="148"/>
      <c r="I20" s="11"/>
      <c r="J20" s="11"/>
    </row>
    <row r="21" spans="1:13" ht="15" customHeight="1" x14ac:dyDescent="0.2">
      <c r="A21" s="329" t="str">
        <f>'Input-DevelopmentBudget'!A21</f>
        <v xml:space="preserve">Member Contribution </v>
      </c>
      <c r="B21" s="330"/>
      <c r="C21" s="321">
        <f>'Input-DevelopmentBudget'!C21</f>
        <v>0</v>
      </c>
      <c r="D21" s="322"/>
      <c r="E21" s="327" t="str">
        <f>'Input-DevelopmentBudget'!E21</f>
        <v>Funding Source Name</v>
      </c>
      <c r="F21" s="328"/>
      <c r="G21" s="150">
        <f>'Input-DevelopmentBudget'!G21</f>
        <v>0</v>
      </c>
      <c r="H21" s="148"/>
      <c r="I21" s="11"/>
      <c r="J21" s="11"/>
    </row>
    <row r="22" spans="1:13" ht="15" customHeight="1" x14ac:dyDescent="0.2">
      <c r="A22" s="329" t="str">
        <f>'Input-DevelopmentBudget'!A22</f>
        <v xml:space="preserve">Sponsor Contribution </v>
      </c>
      <c r="B22" s="330"/>
      <c r="C22" s="321">
        <f>'Input-DevelopmentBudget'!C22</f>
        <v>0</v>
      </c>
      <c r="D22" s="322"/>
      <c r="E22" s="327" t="str">
        <f>'Input-DevelopmentBudget'!E22</f>
        <v>Funding Source Name</v>
      </c>
      <c r="F22" s="328"/>
      <c r="G22" s="150">
        <f>'Input-DevelopmentBudget'!G22</f>
        <v>0</v>
      </c>
      <c r="H22" s="148"/>
      <c r="I22" s="11"/>
      <c r="J22" s="11"/>
    </row>
    <row r="23" spans="1:13" s="3" customFormat="1" ht="21" customHeight="1" x14ac:dyDescent="0.2">
      <c r="A23" s="313" t="s">
        <v>2</v>
        <extLst>
          <ext uri="5/26/2021 9:39:52 PM#09586c84-6ce7-47f0-b983-a26fbffcde29"/>
        </extLst>
      </c>
      <c r="B23" s="314"/>
      <c r="C23" s="320" t="e">
        <f>SUM(C15:D22)+SUM(G15:H22)</f>
        <v>#N/A</v>
      </c>
      <c r="D23" s="320"/>
      <c r="E23" s="320"/>
      <c r="F23" s="320"/>
      <c r="G23" s="320"/>
      <c r="H23" s="149"/>
      <c r="I23" s="11"/>
      <c r="J23" s="19"/>
      <c r="K23" s="19"/>
      <c r="L23" s="19"/>
      <c r="M23" s="19"/>
    </row>
    <row r="24" spans="1:13" ht="9.75" customHeight="1" x14ac:dyDescent="0.2">
      <c r="A24" s="11">
        <extLst>
          <ext uri="5/26/2021 9:39:52 PM#fe5c5bdc-09cb-4307-82d9-5b1841213fa0"/>
        </extLst>
      </c>
      <c r="B24" s="11"/>
      <c r="C24" s="11"/>
      <c r="D24" s="20"/>
      <c r="E24" s="24"/>
      <c r="F24" s="24"/>
      <c r="G24" s="89"/>
      <c r="H24" s="17"/>
      <c r="I24" s="11"/>
      <c r="J24" s="11"/>
      <c r="K24" s="11"/>
      <c r="L24" s="11"/>
    </row>
    <row r="25" spans="1:13" ht="21" customHeight="1" x14ac:dyDescent="0.2">
      <c r="A25" s="298" t="s">
        <v>31</v>
        <extLst>
          <ext uri="5/26/2021 9:39:52 PM#259b390f-9019-429b-96e0-14af996f6ea6"/>
        </extLst>
      </c>
      <c r="B25" s="317"/>
      <c r="C25" s="317"/>
      <c r="D25" s="318"/>
      <c r="E25" s="24"/>
      <c r="F25" s="24"/>
      <c r="G25" s="21"/>
      <c r="H25" s="17"/>
      <c r="I25" s="11"/>
      <c r="J25" s="11"/>
      <c r="K25" s="11"/>
      <c r="L25" s="11"/>
    </row>
    <row r="26" spans="1:13" x14ac:dyDescent="0.2">
      <c r="A26" s="22" t="s">
        <v>27</v>
        <extLst>
          <ext uri="5/26/2021 9:39:52 PM#086f8c56-b63a-453d-9eff-1743fb36becf"/>
        </extLst>
      </c>
      <c r="B26" s="23"/>
      <c r="C26" s="319" t="s">
        <v>36</v>
      </c>
      <c r="D26" s="319"/>
      <c r="E26" s="24"/>
      <c r="F26" s="24"/>
      <c r="G26" s="90"/>
      <c r="H26" s="17"/>
      <c r="I26" s="11"/>
      <c r="J26" s="11"/>
      <c r="K26" s="11"/>
      <c r="L26" s="11"/>
    </row>
    <row r="27" spans="1:13" x14ac:dyDescent="0.2">
      <c r="A27" s="26" t="s">
        <v>10</v>
        <extLst>
          <ext uri="5/25/2022 2:41:53 PM#37955845-9533-459f-b2bd-ccb09b4e31ad"/>
        </extLst>
      </c>
      <c r="B27" s="27"/>
      <c r="C27" s="321">
        <f>'Input-DevelopmentBudget'!C27</f>
        <v>0</v>
      </c>
      <c r="D27" s="322"/>
      <c r="E27" s="24"/>
      <c r="F27" s="24"/>
      <c r="G27" s="90"/>
      <c r="H27" s="17"/>
      <c r="I27" s="11"/>
      <c r="J27" s="11"/>
      <c r="K27" s="11"/>
      <c r="L27" s="11"/>
    </row>
    <row r="28" spans="1:13" x14ac:dyDescent="0.2">
      <c r="A28" s="28" t="s">
        <v>9</v>
        <extLst>
          <ext uri="5/25/2022 2:41:53 PM#f23274fb-689a-4f7f-baec-be7958333d4c"/>
        </extLst>
      </c>
      <c r="B28" s="27"/>
      <c r="C28" s="321">
        <f>'Input-DevelopmentBudget'!C28</f>
        <v>0</v>
      </c>
      <c r="D28" s="322"/>
      <c r="E28" s="24"/>
      <c r="F28" s="24"/>
      <c r="G28" s="90"/>
      <c r="H28" s="17"/>
      <c r="I28" s="11"/>
      <c r="J28" s="11"/>
      <c r="K28" s="11"/>
      <c r="L28" s="11"/>
    </row>
    <row r="29" spans="1:13" x14ac:dyDescent="0.2">
      <c r="A29" s="29" t="s">
        <v>11</v>
        <extLst>
          <ext uri="5/25/2022 2:41:53 PM#c3b9431f-a2b9-4dd4-9503-72cbf87f7218"/>
        </extLst>
      </c>
      <c r="B29" s="27"/>
      <c r="C29" s="321">
        <f>'Input-DevelopmentBudget'!C29</f>
        <v>0</v>
      </c>
      <c r="D29" s="322"/>
      <c r="E29" s="24"/>
      <c r="F29" s="24"/>
      <c r="G29" s="90"/>
      <c r="H29" s="17"/>
      <c r="I29" s="11"/>
      <c r="J29" s="11"/>
      <c r="K29" s="11"/>
      <c r="L29" s="11"/>
    </row>
    <row r="30" spans="1:13" x14ac:dyDescent="0.2">
      <c r="A30" s="29" t="s">
        <v>34</v>
        <extLst>
          <ext uri="5/25/2022 2:41:53 PM#48d1f0b9-6a1e-435c-a18f-40d6da6f60b5"/>
        </extLst>
      </c>
      <c r="B30" s="27"/>
      <c r="C30" s="321">
        <f>'Input-DevelopmentBudget'!C30</f>
        <v>0</v>
      </c>
      <c r="D30" s="322"/>
      <c r="E30" s="91"/>
      <c r="F30" s="91"/>
      <c r="G30" s="90"/>
      <c r="H30" s="17"/>
      <c r="I30" s="11"/>
      <c r="J30" s="11"/>
      <c r="K30" s="11"/>
      <c r="L30" s="11"/>
    </row>
    <row r="31" spans="1:13" x14ac:dyDescent="0.2">
      <c r="A31" s="29" t="s">
        <v>12</v>
        <extLst>
          <ext uri="5/25/2022 2:41:53 PM#6177860c-bb65-48ec-ae0c-4e4254d65473"/>
        </extLst>
      </c>
      <c r="B31" s="27"/>
      <c r="C31" s="321">
        <f>'Input-DevelopmentBudget'!C31</f>
        <v>0</v>
      </c>
      <c r="D31" s="322"/>
      <c r="E31" s="35"/>
      <c r="F31" s="35"/>
      <c r="G31" s="90"/>
      <c r="H31" s="17"/>
      <c r="I31" s="12"/>
      <c r="J31" s="11"/>
      <c r="K31" s="11"/>
      <c r="L31" s="11"/>
    </row>
    <row r="32" spans="1:13" x14ac:dyDescent="0.2">
      <c r="A32" s="29" t="s">
        <v>13</v>
        <extLst>
          <ext uri="5/25/2022 2:41:53 PM#f070954f-7f9f-4d2e-b8b8-095115dd5208"/>
        </extLst>
      </c>
      <c r="B32" s="27"/>
      <c r="C32" s="321">
        <f>'Input-DevelopmentBudget'!C32</f>
        <v>0</v>
      </c>
      <c r="D32" s="322"/>
      <c r="E32" s="167" t="s">
        <v>158</v>
      </c>
      <c r="F32" s="337">
        <f>'Input-DevelopmentBudget'!F32</f>
        <v>0</v>
      </c>
      <c r="G32" s="338"/>
      <c r="H32" s="187"/>
      <c r="I32" s="37"/>
      <c r="J32" s="11"/>
      <c r="K32" s="11"/>
      <c r="L32" s="11"/>
    </row>
    <row r="33" spans="1:12" s="1" customFormat="1" x14ac:dyDescent="0.2">
      <c r="A33" s="30" t="s">
        <v>3</v>
        <extLst>
          <ext uri="5/26/2021 9:39:52 PM#cce420f7-aaf7-4322-8ba0-4e9e55798e9e"/>
        </extLst>
      </c>
      <c r="B33" s="31"/>
      <c r="C33" s="326">
        <f>SUM(C27:D32)</f>
        <v>0</v>
      </c>
      <c r="D33" s="326"/>
      <c r="E33" s="35"/>
      <c r="F33" s="35"/>
      <c r="G33" s="93"/>
      <c r="H33" s="6"/>
      <c r="I33" s="37"/>
      <c r="J33" s="12"/>
      <c r="K33" s="12"/>
      <c r="L33" s="12"/>
    </row>
    <row r="34" spans="1:12" s="4" customFormat="1" ht="15" customHeight="1" x14ac:dyDescent="0.2">
      <c r="A34" s="33" t="s">
        <v>4</v>
        <extLst>
          <ext uri="5/26/2021 9:39:52 PM#b1added1-a9e8-4f77-b10f-82e4cddc92a2"/>
        </extLst>
      </c>
      <c r="B34" s="34"/>
      <c r="C34" s="274"/>
      <c r="D34" s="274"/>
      <c r="E34" s="35"/>
      <c r="F34" s="35"/>
      <c r="G34" s="93"/>
      <c r="H34" s="6"/>
      <c r="I34" s="37"/>
      <c r="J34" s="37"/>
      <c r="K34" s="37"/>
      <c r="L34" s="37"/>
    </row>
    <row r="35" spans="1:12" s="4" customFormat="1" ht="15" customHeight="1" x14ac:dyDescent="0.2">
      <c r="A35" s="29" t="s">
        <v>14</v>
        <extLst>
          <ext uri="5/25/2022 2:41:53 PM#ca0e934b-41dc-4612-b3ff-77a57d55c577"/>
        </extLst>
      </c>
      <c r="B35" s="38"/>
      <c r="C35" s="321">
        <f>'Input-DevelopmentBudget'!C35</f>
        <v>0</v>
      </c>
      <c r="D35" s="322"/>
      <c r="E35" s="35"/>
      <c r="F35" s="35"/>
      <c r="G35" s="93"/>
      <c r="H35" s="6"/>
      <c r="I35" s="37"/>
      <c r="J35" s="19"/>
      <c r="K35" s="11"/>
      <c r="L35" s="11"/>
    </row>
    <row r="36" spans="1:12" s="4" customFormat="1" ht="15" customHeight="1" x14ac:dyDescent="0.2">
      <c r="A36" s="29" t="s">
        <v>93</v>
        <extLst>
          <ext uri="5/25/2022 2:41:53 PM#42d18724-f42c-4567-a604-f18759e602d5"/>
        </extLst>
      </c>
      <c r="B36" s="38"/>
      <c r="C36" s="321">
        <f>'Input-DevelopmentBudget'!C36</f>
        <v>0</v>
      </c>
      <c r="D36" s="322"/>
      <c r="E36" s="35"/>
      <c r="F36" s="35"/>
      <c r="G36" s="93"/>
      <c r="H36" s="6"/>
      <c r="I36" s="37"/>
      <c r="J36" s="19"/>
      <c r="K36" s="11"/>
      <c r="L36" s="11"/>
    </row>
    <row r="37" spans="1:12" s="4" customFormat="1" ht="15" customHeight="1" x14ac:dyDescent="0.2">
      <c r="A37" s="26" t="s">
        <v>98</v>
        <extLst>
          <ext uri="5/25/2022 2:41:53 PM#6925f35f-a5e5-43dd-8396-70ca43af0c18"/>
        </extLst>
      </c>
      <c r="B37" s="38"/>
      <c r="C37" s="321">
        <f>'Input-DevelopmentBudget'!C37</f>
        <v>0</v>
      </c>
      <c r="D37" s="322"/>
      <c r="E37" s="35"/>
      <c r="F37" s="35"/>
      <c r="G37" s="93"/>
      <c r="H37" s="6"/>
      <c r="I37" s="37"/>
      <c r="J37" s="19"/>
      <c r="K37" s="11"/>
      <c r="L37" s="11"/>
    </row>
    <row r="38" spans="1:12" s="4" customFormat="1" ht="15" customHeight="1" x14ac:dyDescent="0.2">
      <c r="A38" s="39" t="s">
        <v>15</v>
        <extLst>
          <ext uri="5/25/2022 2:41:53 PM#1e29bdf7-bf0d-4f1b-9b1a-1867ecea7e3b"/>
        </extLst>
      </c>
      <c r="B38" s="38"/>
      <c r="C38" s="321">
        <f>'Input-DevelopmentBudget'!C38</f>
        <v>0</v>
      </c>
      <c r="D38" s="322"/>
      <c r="E38" s="35"/>
      <c r="F38" s="35"/>
      <c r="G38" s="93"/>
      <c r="H38" s="6"/>
      <c r="I38" s="37"/>
      <c r="J38" s="19"/>
      <c r="K38" s="11"/>
      <c r="L38" s="11"/>
    </row>
    <row r="39" spans="1:12" s="4" customFormat="1" ht="15" customHeight="1" x14ac:dyDescent="0.2">
      <c r="A39" s="39" t="s">
        <v>99</v>
        <extLst>
          <ext uri="5/25/2022 2:41:53 PM#af71bea6-55cc-409f-88b2-c694c7388b4f"/>
        </extLst>
      </c>
      <c r="B39" s="38"/>
      <c r="C39" s="321">
        <f>'Input-DevelopmentBudget'!C39</f>
        <v>0</v>
      </c>
      <c r="D39" s="322"/>
      <c r="E39" s="35"/>
      <c r="F39" s="104"/>
      <c r="G39" s="93"/>
      <c r="H39" s="6"/>
      <c r="I39" s="37"/>
      <c r="J39" s="19"/>
      <c r="K39" s="11"/>
      <c r="L39" s="11"/>
    </row>
    <row r="40" spans="1:12" s="4" customFormat="1" ht="15" customHeight="1" x14ac:dyDescent="0.2">
      <c r="A40" s="39" t="s">
        <v>16</v>
        <extLst>
          <ext uri="5/25/2022 2:41:53 PM#b17f01e1-620f-4a2d-a53d-0b04f42d9982"/>
        </extLst>
      </c>
      <c r="B40" s="38"/>
      <c r="C40" s="321">
        <f>'Input-DevelopmentBudget'!C40</f>
        <v>0</v>
      </c>
      <c r="D40" s="322"/>
      <c r="E40" s="35"/>
      <c r="F40" s="104"/>
      <c r="G40" s="93"/>
      <c r="H40" s="105"/>
      <c r="I40" s="106"/>
      <c r="J40" s="19"/>
      <c r="K40" s="11"/>
      <c r="L40" s="11"/>
    </row>
    <row r="41" spans="1:12" s="4" customFormat="1" ht="15" customHeight="1" x14ac:dyDescent="0.2">
      <c r="A41" s="39" t="s">
        <v>100</v>
        <extLst>
          <ext uri="5/25/2022 2:41:53 PM#ab57af04-841b-4dc0-8408-6188e3ecee4c"/>
        </extLst>
      </c>
      <c r="B41" s="38"/>
      <c r="C41" s="321">
        <f>'Input-DevelopmentBudget'!C41</f>
        <v>0</v>
      </c>
      <c r="D41" s="322"/>
      <c r="E41" s="35"/>
      <c r="F41" s="104"/>
      <c r="G41" s="92"/>
      <c r="H41" s="105"/>
      <c r="I41" s="106"/>
      <c r="J41" s="19"/>
      <c r="K41" s="11"/>
      <c r="L41" s="11"/>
    </row>
    <row r="42" spans="1:12" s="4" customFormat="1" ht="15" customHeight="1" x14ac:dyDescent="0.2">
      <c r="A42" s="39" t="s">
        <v>101</v>
        <extLst>
          <ext uri="5/25/2022 2:41:53 PM#bbadd301-d500-4057-bf70-c9fbd16f1899"/>
        </extLst>
      </c>
      <c r="B42" s="38"/>
      <c r="C42" s="321">
        <f>'Input-DevelopmentBudget'!C42</f>
        <v>0</v>
      </c>
      <c r="D42" s="322"/>
      <c r="E42" s="167" t="s">
        <v>157</v>
      </c>
      <c r="F42" s="339">
        <f>'Input-DevelopmentBudget'!F42</f>
        <v>0</v>
      </c>
      <c r="G42" s="340"/>
      <c r="H42" s="186"/>
      <c r="I42" s="106"/>
      <c r="J42" s="19"/>
      <c r="K42" s="11"/>
      <c r="L42" s="11"/>
    </row>
    <row r="43" spans="1:12" s="4" customFormat="1" ht="15" customHeight="1" x14ac:dyDescent="0.2">
      <c r="A43" s="29" t="s">
        <v>180</v>
        <extLst>
          <ext uri="5/25/2022 2:41:53 PM#8a54e1c8-c76f-4769-a786-d40b360bf995"/>
        </extLst>
      </c>
      <c r="B43" s="38"/>
      <c r="C43" s="321">
        <f>'Input-DevelopmentBudget'!C43</f>
        <v>0</v>
      </c>
      <c r="D43" s="322"/>
      <c r="E43" s="35"/>
      <c r="F43" s="104"/>
      <c r="G43" s="92"/>
      <c r="H43" s="105"/>
      <c r="I43" s="106"/>
      <c r="J43" s="19"/>
      <c r="K43" s="11"/>
      <c r="L43" s="11"/>
    </row>
    <row r="44" spans="1:12" s="4" customFormat="1" ht="15" customHeight="1" x14ac:dyDescent="0.2">
      <c r="A44" s="39" t="s">
        <v>102</v>
        <extLst>
          <ext uri="5/25/2022 2:41:53 PM#dfd8e081-e228-4df3-aae7-4964db3c797c"/>
        </extLst>
      </c>
      <c r="B44" s="38"/>
      <c r="C44" s="321">
        <f>'Input-DevelopmentBudget'!C44</f>
        <v>0</v>
      </c>
      <c r="D44" s="322"/>
      <c r="E44" s="35"/>
      <c r="F44" s="104"/>
      <c r="G44" s="92"/>
      <c r="H44" s="105"/>
      <c r="I44" s="106"/>
      <c r="J44" s="19"/>
      <c r="K44" s="11"/>
      <c r="L44" s="11"/>
    </row>
    <row r="45" spans="1:12" s="4" customFormat="1" ht="15" customHeight="1" x14ac:dyDescent="0.2">
      <c r="A45" s="28" t="s">
        <v>103</v>
        <extLst>
          <ext uri="5/25/2022 2:41:53 PM#0c5f802e-1b79-4d62-ae5b-b5f9fe18a057"/>
        </extLst>
      </c>
      <c r="B45" s="38"/>
      <c r="C45" s="321">
        <f>'Input-DevelopmentBudget'!C45</f>
        <v>0</v>
      </c>
      <c r="D45" s="322"/>
      <c r="E45" s="35"/>
      <c r="F45" s="104"/>
      <c r="G45" s="92"/>
      <c r="H45" s="105"/>
      <c r="I45" s="106"/>
      <c r="J45" s="19"/>
      <c r="K45" s="11"/>
      <c r="L45" s="11"/>
    </row>
    <row r="46" spans="1:12" s="4" customFormat="1" ht="15" customHeight="1" x14ac:dyDescent="0.2">
      <c r="A46" s="29" t="s">
        <v>94</v>
        <extLst>
          <ext uri="5/25/2022 2:41:53 PM#e7e9a7e4-f108-4d71-ac23-98e509c7f5e7"/>
        </extLst>
      </c>
      <c r="B46" s="38"/>
      <c r="C46" s="321">
        <f>'Input-DevelopmentBudget'!C46</f>
        <v>0</v>
      </c>
      <c r="D46" s="322"/>
      <c r="E46" s="35"/>
      <c r="F46" s="104"/>
      <c r="G46" s="92"/>
      <c r="H46" s="105"/>
      <c r="I46" s="106"/>
      <c r="J46" s="19"/>
      <c r="K46" s="11"/>
      <c r="L46" s="11"/>
    </row>
    <row r="47" spans="1:12" s="4" customFormat="1" ht="15" customHeight="1" x14ac:dyDescent="0.2">
      <c r="A47" s="29" t="s">
        <v>104</v>
        <extLst>
          <ext uri="5/25/2022 2:41:53 PM#cb2223ab-ebf7-4883-b03b-ab3795c82164"/>
        </extLst>
      </c>
      <c r="B47" s="38"/>
      <c r="C47" s="321">
        <f>'Input-DevelopmentBudget'!C47</f>
        <v>0</v>
      </c>
      <c r="D47" s="322"/>
      <c r="E47" s="35"/>
      <c r="F47" s="104"/>
      <c r="G47" s="92"/>
      <c r="H47" s="105"/>
      <c r="I47" s="106"/>
      <c r="J47" s="19"/>
      <c r="K47" s="11"/>
      <c r="L47" s="11"/>
    </row>
    <row r="48" spans="1:12" s="4" customFormat="1" ht="15" customHeight="1" x14ac:dyDescent="0.2">
      <c r="A48" s="197" t="s">
        <v>17</v>
        <extLst>
          <ext uri="5/25/2022 2:41:53 PM#05e86f26-4bca-4504-ac97-065d37f28c98"/>
        </extLst>
      </c>
      <c r="B48" s="38"/>
      <c r="C48" s="321">
        <f>'Input-DevelopmentBudget'!C48</f>
        <v>0</v>
      </c>
      <c r="D48" s="322"/>
      <c r="E48" s="35"/>
      <c r="F48" s="104"/>
      <c r="G48" s="92"/>
      <c r="H48" s="105"/>
      <c r="I48" s="106"/>
      <c r="J48" s="19"/>
      <c r="K48" s="11"/>
      <c r="L48" s="11"/>
    </row>
    <row r="49" spans="1:12" s="4" customFormat="1" ht="15" customHeight="1" x14ac:dyDescent="0.2">
      <c r="A49" s="26" t="s">
        <v>18</v>
        <extLst>
          <ext uri="5/25/2022 2:41:53 PM#47d2f8e6-8109-4721-8eee-978282e2a71f"/>
        </extLst>
      </c>
      <c r="B49" s="38"/>
      <c r="C49" s="321">
        <f>'Input-DevelopmentBudget'!C49</f>
        <v>0</v>
      </c>
      <c r="D49" s="322"/>
      <c r="E49" s="35"/>
      <c r="F49" s="104"/>
      <c r="G49" s="92"/>
      <c r="H49" s="105"/>
      <c r="I49" s="106"/>
      <c r="J49" s="19"/>
      <c r="K49" s="37"/>
      <c r="L49" s="11"/>
    </row>
    <row r="50" spans="1:12" s="4" customFormat="1" ht="15" customHeight="1" x14ac:dyDescent="0.2">
      <c r="A50" s="39" t="s">
        <v>19</v>
        <extLst>
          <ext uri="5/25/2022 2:41:53 PM#35fc8b41-81df-45bf-af9b-5385fbc56e55"/>
        </extLst>
      </c>
      <c r="B50" s="38"/>
      <c r="C50" s="321">
        <f>'Input-DevelopmentBudget'!C50</f>
        <v>0</v>
      </c>
      <c r="D50" s="322"/>
      <c r="E50" s="40"/>
      <c r="F50" s="40"/>
      <c r="G50" s="92"/>
      <c r="H50" s="105"/>
      <c r="I50" s="106"/>
      <c r="J50" s="19"/>
      <c r="K50" s="37"/>
      <c r="L50" s="11"/>
    </row>
    <row r="51" spans="1:12" s="4" customFormat="1" ht="15" customHeight="1" x14ac:dyDescent="0.2">
      <c r="A51" s="39" t="s">
        <v>105</v>
        <extLst>
          <ext uri="5/25/2022 2:41:53 PM#96d933e7-6355-4872-8cfd-3d1338457393"/>
        </extLst>
      </c>
      <c r="B51" s="38"/>
      <c r="C51" s="321">
        <f>'Input-DevelopmentBudget'!C51</f>
        <v>0</v>
      </c>
      <c r="D51" s="322"/>
      <c r="E51" s="198">
        <f>IF(SUM(C50:D52)&gt;0,(SUM(C50:D52)/SUM(C55-C50-C51-C52)),0)</f>
        <v>0</v>
      </c>
      <c r="F51" s="199" t="str">
        <f>IF((E51&gt;0.14),"Alert! Contractor Costs exceed 14%","Acceptable Contractor Costs Calculation")</f>
        <v>Acceptable Contractor Costs Calculation</v>
      </c>
      <c r="H51" s="6"/>
      <c r="I51" s="19"/>
      <c r="J51" s="19"/>
      <c r="K51" s="11"/>
      <c r="L51" s="11"/>
    </row>
    <row r="52" spans="1:12" s="4" customFormat="1" ht="15" customHeight="1" x14ac:dyDescent="0.2">
      <c r="A52" s="28" t="s">
        <v>106</v>
        <extLst>
          <ext uri="5/25/2022 2:41:53 PM#1d4c84bb-eadc-488a-899c-230acb6b4d88"/>
        </extLst>
      </c>
      <c r="B52" s="38"/>
      <c r="C52" s="321">
        <f>'Input-DevelopmentBudget'!C52</f>
        <v>0</v>
      </c>
      <c r="D52" s="322"/>
      <c r="E52" s="40"/>
      <c r="F52" s="40"/>
      <c r="G52" s="92"/>
      <c r="H52" s="6"/>
      <c r="I52" s="37"/>
      <c r="J52" s="19"/>
      <c r="K52" s="37"/>
      <c r="L52" s="37"/>
    </row>
    <row r="53" spans="1:12" s="4" customFormat="1" ht="15" customHeight="1" x14ac:dyDescent="0.2">
      <c r="A53" s="29" t="s">
        <v>126</v>
        <extLst>
          <ext uri="5/25/2022 2:41:53 PM#736e9efe-80e4-43f3-87d9-e8ca6189862c"/>
        </extLst>
      </c>
      <c r="B53" s="38"/>
      <c r="C53" s="321">
        <f>'Input-DevelopmentBudget'!C53</f>
        <v>0</v>
      </c>
      <c r="D53" s="322"/>
      <c r="E53" s="165" t="s">
        <v>156</v>
      </c>
      <c r="F53" s="337">
        <f>'Input-DevelopmentBudget'!F53</f>
        <v>0</v>
      </c>
      <c r="G53" s="341"/>
      <c r="H53" s="187"/>
      <c r="I53" s="19"/>
      <c r="J53" s="19"/>
      <c r="K53" s="11"/>
      <c r="L53" s="11"/>
    </row>
    <row r="54" spans="1:12" s="4" customFormat="1" ht="15" customHeight="1" x14ac:dyDescent="0.2">
      <c r="A54" s="29" t="s">
        <v>127</v>
        <extLst>
          <ext uri="5/25/2022 2:41:53 PM#1603b83e-881c-4bd6-944d-640142a2600b"/>
        </extLst>
      </c>
      <c r="B54" s="38"/>
      <c r="C54" s="321">
        <f>'Input-DevelopmentBudget'!C54</f>
        <v>0</v>
      </c>
      <c r="D54" s="322"/>
      <c r="E54" s="40"/>
      <c r="F54" s="40"/>
      <c r="G54" s="92"/>
      <c r="H54" s="6"/>
      <c r="I54" s="19"/>
      <c r="J54" s="19"/>
      <c r="K54" s="11"/>
      <c r="L54" s="11"/>
    </row>
    <row r="55" spans="1:12" s="3" customFormat="1" ht="15" customHeight="1" x14ac:dyDescent="0.2">
      <c r="A55" s="30" t="s">
        <v>0</v>
        <extLst>
          <ext uri="5/26/2021 9:39:52 PM#d3db1ab8-5494-49b8-a098-da70204e91e1"/>
        </extLst>
      </c>
      <c r="B55" s="38"/>
      <c r="C55" s="324">
        <f>SUM(C35:D54)</f>
        <v>0</v>
      </c>
      <c r="D55" s="325"/>
      <c r="E55" s="40"/>
      <c r="F55" s="40"/>
      <c r="G55" s="92"/>
      <c r="H55" s="6"/>
      <c r="I55" s="19"/>
      <c r="J55" s="19"/>
      <c r="K55" s="19"/>
      <c r="L55" s="19"/>
    </row>
    <row r="56" spans="1:12" s="4" customFormat="1" ht="15" customHeight="1" x14ac:dyDescent="0.2">
      <c r="A56" s="33" t="s">
        <v>5</v>
        <extLst>
          <ext uri="5/26/2021 9:39:52 PM#417b54f5-68cb-4302-9334-738ff891ad0b"/>
        </extLst>
      </c>
      <c r="B56" s="34"/>
      <c r="C56" s="274"/>
      <c r="D56" s="274"/>
      <c r="E56" s="40"/>
      <c r="F56" s="40"/>
      <c r="G56" s="92"/>
      <c r="H56" s="6"/>
      <c r="I56" s="19"/>
      <c r="J56" s="37"/>
      <c r="K56" s="37"/>
      <c r="L56" s="37"/>
    </row>
    <row r="57" spans="1:12" s="3" customFormat="1" ht="15" customHeight="1" x14ac:dyDescent="0.2">
      <c r="A57" s="200" t="s">
        <v>107</v>
        <extLst>
          <ext uri="5/25/2022 2:41:53 PM#fd273018-f64e-44be-a53a-98c7f297ad28"/>
        </extLst>
      </c>
      <c r="B57" s="31"/>
      <c r="C57" s="321">
        <f>'Input-DevelopmentBudget'!C57</f>
        <v>0</v>
      </c>
      <c r="D57" s="322"/>
      <c r="E57" s="40"/>
      <c r="F57" s="40"/>
      <c r="G57" s="92"/>
      <c r="H57" s="6"/>
      <c r="I57" s="19"/>
      <c r="J57" s="19"/>
      <c r="K57" s="19"/>
      <c r="L57" s="19"/>
    </row>
    <row r="58" spans="1:12" s="3" customFormat="1" ht="15" customHeight="1" x14ac:dyDescent="0.2">
      <c r="A58" s="29" t="s">
        <v>108</v>
        <extLst>
          <ext uri="5/25/2022 2:41:53 PM#cb187921-b8a2-4ff4-8afa-f38d2ebc5178"/>
        </extLst>
      </c>
      <c r="B58" s="31"/>
      <c r="C58" s="321">
        <f>'Input-DevelopmentBudget'!C58</f>
        <v>0</v>
      </c>
      <c r="D58" s="322"/>
      <c r="E58" s="41"/>
      <c r="F58" s="41"/>
      <c r="G58" s="92"/>
      <c r="H58" s="6"/>
      <c r="I58" s="19"/>
      <c r="J58" s="19"/>
      <c r="K58" s="19"/>
      <c r="L58" s="19"/>
    </row>
    <row r="59" spans="1:12" s="3" customFormat="1" ht="15" customHeight="1" x14ac:dyDescent="0.2">
      <c r="A59" s="26" t="s">
        <v>109</v>
        <extLst>
          <ext uri="5/25/2022 2:41:53 PM#0ac0d8e3-7271-498d-8d9e-94940d7286e5"/>
        </extLst>
      </c>
      <c r="B59" s="31"/>
      <c r="C59" s="321">
        <f>'Input-DevelopmentBudget'!C59</f>
        <v>0</v>
      </c>
      <c r="D59" s="322"/>
      <c r="E59" s="40"/>
      <c r="F59" s="40"/>
      <c r="G59" s="92"/>
      <c r="H59" s="17"/>
      <c r="I59" s="11"/>
      <c r="J59" s="19"/>
      <c r="K59" s="19"/>
      <c r="L59" s="19"/>
    </row>
    <row r="60" spans="1:12" s="3" customFormat="1" ht="15.75" customHeight="1" x14ac:dyDescent="0.2">
      <c r="A60" s="39" t="s">
        <v>110</v>
        <extLst>
          <ext uri="5/25/2022 2:41:53 PM#1e54cfc1-3671-4cce-b7e5-e5cede867b68"/>
        </extLst>
      </c>
      <c r="B60" s="38"/>
      <c r="C60" s="321">
        <f>'Input-DevelopmentBudget'!C60</f>
        <v>0</v>
      </c>
      <c r="D60" s="322"/>
      <c r="E60" s="41"/>
      <c r="F60" s="41"/>
      <c r="G60" s="92"/>
      <c r="H60" s="17"/>
      <c r="I60" s="11"/>
      <c r="J60" s="19"/>
      <c r="K60" s="19"/>
      <c r="L60" s="19"/>
    </row>
    <row r="61" spans="1:12" s="3" customFormat="1" x14ac:dyDescent="0.2">
      <c r="A61" s="39" t="s">
        <v>111</v>
        <extLst>
          <ext uri="5/25/2022 2:41:53 PM#6ec6bafb-933b-41d2-ac32-85a9ccf93901"/>
        </extLst>
      </c>
      <c r="B61" s="38"/>
      <c r="C61" s="321">
        <f>'Input-DevelopmentBudget'!C61</f>
        <v>0</v>
      </c>
      <c r="D61" s="322"/>
      <c r="E61" s="7"/>
      <c r="F61" s="7"/>
      <c r="G61" s="92"/>
      <c r="H61" s="6"/>
      <c r="I61" s="43"/>
      <c r="J61" s="19"/>
      <c r="K61" s="19"/>
      <c r="L61" s="19"/>
    </row>
    <row r="62" spans="1:12" s="4" customFormat="1" x14ac:dyDescent="0.2">
      <c r="A62" s="39" t="s">
        <v>112</v>
        <extLst>
          <ext uri="5/25/2022 2:41:53 PM#d3cc5fed-dbdb-4db0-b6ec-054c459f7176"/>
        </extLst>
      </c>
      <c r="B62" s="38"/>
      <c r="C62" s="321">
        <f>'Input-DevelopmentBudget'!C62</f>
        <v>0</v>
      </c>
      <c r="D62" s="322"/>
      <c r="E62" s="7"/>
      <c r="F62" s="7"/>
      <c r="G62" s="94"/>
      <c r="H62" s="6"/>
      <c r="I62" s="43"/>
      <c r="J62" s="37"/>
      <c r="K62" s="37"/>
      <c r="L62" s="37"/>
    </row>
    <row r="63" spans="1:12" s="4" customFormat="1" x14ac:dyDescent="0.2">
      <c r="A63" s="39" t="s">
        <v>20</v>
        <extLst>
          <ext uri="5/25/2022 2:41:53 PM#84a2604c-d762-40ee-805b-1360c435db45"/>
        </extLst>
      </c>
      <c r="B63" s="38"/>
      <c r="C63" s="321">
        <f>'Input-DevelopmentBudget'!C63</f>
        <v>0</v>
      </c>
      <c r="D63" s="322"/>
      <c r="E63" s="7"/>
      <c r="F63" s="7"/>
      <c r="G63" s="94"/>
      <c r="H63" s="6"/>
      <c r="I63" s="43"/>
      <c r="J63" s="37"/>
      <c r="K63" s="37"/>
      <c r="L63" s="11"/>
    </row>
    <row r="64" spans="1:12" s="4" customFormat="1" x14ac:dyDescent="0.2">
      <c r="A64" s="39" t="s">
        <v>21</v>
        <extLst>
          <ext uri="5/25/2022 2:41:53 PM#cde5fda3-7334-4f2f-b6df-e725441cf685"/>
        </extLst>
      </c>
      <c r="B64" s="38"/>
      <c r="C64" s="321">
        <f>'Input-DevelopmentBudget'!C64</f>
        <v>0</v>
      </c>
      <c r="D64" s="322"/>
      <c r="E64" s="7"/>
      <c r="F64" s="7"/>
      <c r="G64" s="94"/>
      <c r="H64" s="6"/>
      <c r="I64" s="43"/>
      <c r="J64" s="37"/>
      <c r="K64" s="37"/>
      <c r="L64" s="11"/>
    </row>
    <row r="65" spans="1:12" s="4" customFormat="1" x14ac:dyDescent="0.2">
      <c r="A65" s="39" t="s">
        <v>22</v>
        <extLst>
          <ext uri="5/25/2022 2:41:53 PM#c4a279eb-bb4f-4ca6-8b44-a27d66e0d62a"/>
        </extLst>
      </c>
      <c r="B65" s="38"/>
      <c r="C65" s="321">
        <f>'Input-DevelopmentBudget'!C65</f>
        <v>0</v>
      </c>
      <c r="D65" s="322"/>
      <c r="E65" s="40"/>
      <c r="F65" s="40"/>
      <c r="G65" s="94"/>
      <c r="H65" s="6"/>
      <c r="I65" s="43"/>
      <c r="J65" s="37"/>
      <c r="K65" s="37"/>
      <c r="L65" s="11"/>
    </row>
    <row r="66" spans="1:12" s="4" customFormat="1" x14ac:dyDescent="0.2">
      <c r="A66" s="39" t="s">
        <v>113</v>
        <extLst>
          <ext uri="5/25/2022 2:41:53 PM#f88a4acd-1734-4664-a3c0-5a72911d7d9f"/>
        </extLst>
      </c>
      <c r="B66" s="38"/>
      <c r="C66" s="321">
        <f>'Input-DevelopmentBudget'!C66</f>
        <v>0</v>
      </c>
      <c r="D66" s="322"/>
      <c r="E66" s="41"/>
      <c r="F66" s="41"/>
      <c r="G66" s="94"/>
      <c r="H66" s="17"/>
      <c r="I66" s="11"/>
      <c r="J66" s="37"/>
      <c r="K66" s="37"/>
      <c r="L66" s="11"/>
    </row>
    <row r="67" spans="1:12" x14ac:dyDescent="0.2">
      <c r="A67" s="39" t="s">
        <v>114</v>
        <extLst>
          <ext uri="5/25/2022 2:41:53 PM#88ccacbe-054c-4cc5-b7e8-b07ded538921"/>
        </extLst>
      </c>
      <c r="B67" s="31"/>
      <c r="C67" s="321">
        <f>'Input-DevelopmentBudget'!C67</f>
        <v>0</v>
      </c>
      <c r="D67" s="322"/>
      <c r="E67" s="40"/>
      <c r="F67" s="40"/>
      <c r="G67" s="92"/>
      <c r="H67" s="17"/>
      <c r="I67" s="11"/>
      <c r="J67" s="42"/>
      <c r="K67" s="11"/>
      <c r="L67" s="11"/>
    </row>
    <row r="68" spans="1:12" x14ac:dyDescent="0.2">
      <c r="A68" s="39" t="s">
        <v>115</v>
        <extLst>
          <ext uri="5/25/2022 2:41:53 PM#e747f41f-2ca7-4fb1-ae3b-7aa2dc646df2"/>
        </extLst>
      </c>
      <c r="B68" s="31"/>
      <c r="C68" s="321">
        <f>'Input-DevelopmentBudget'!C68</f>
        <v>0</v>
      </c>
      <c r="D68" s="322"/>
      <c r="E68" s="41"/>
      <c r="F68" s="41"/>
      <c r="G68" s="92"/>
      <c r="H68" s="6"/>
      <c r="I68" s="19"/>
      <c r="J68" s="19"/>
      <c r="K68" s="11"/>
      <c r="L68" s="11"/>
    </row>
    <row r="69" spans="1:12" x14ac:dyDescent="0.2">
      <c r="A69" s="39" t="s">
        <v>23</v>
        <extLst>
          <ext uri="5/25/2022 2:41:53 PM#2c259272-890c-43cb-ab0b-8830259ff15f"/>
        </extLst>
      </c>
      <c r="B69" s="38"/>
      <c r="C69" s="321">
        <f>'Input-DevelopmentBudget'!C69</f>
        <v>0</v>
      </c>
      <c r="D69" s="322"/>
      <c r="E69" s="40"/>
      <c r="F69" s="40"/>
      <c r="G69" s="92"/>
      <c r="H69" s="17"/>
      <c r="I69" s="11"/>
      <c r="J69" s="12"/>
      <c r="K69" s="11"/>
      <c r="L69" s="11"/>
    </row>
    <row r="70" spans="1:12" x14ac:dyDescent="0.2">
      <c r="A70" s="39" t="s">
        <v>116</v>
        <extLst>
          <ext uri="5/25/2022 2:41:53 PM#71385627-297e-40a9-a73f-e5e3ab159c8f"/>
        </extLst>
      </c>
      <c r="B70" s="31"/>
      <c r="C70" s="321">
        <f>'Input-DevelopmentBudget'!C70</f>
        <v>0</v>
      </c>
      <c r="D70" s="322"/>
      <c r="E70" s="40"/>
      <c r="F70" s="40"/>
      <c r="G70" s="92"/>
      <c r="H70" s="6"/>
      <c r="I70" s="37"/>
      <c r="J70" s="11"/>
      <c r="K70" s="11"/>
      <c r="L70" s="11"/>
    </row>
    <row r="71" spans="1:12" s="4" customFormat="1" x14ac:dyDescent="0.2">
      <c r="A71" s="39" t="s">
        <v>117</v>
        <extLst>
          <ext uri="5/25/2022 2:41:53 PM#6528a6b6-817d-4501-ae23-7c5041af8f28"/>
        </extLst>
      </c>
      <c r="B71" s="38"/>
      <c r="C71" s="321">
        <f>'Input-DevelopmentBudget'!C71</f>
        <v>0</v>
      </c>
      <c r="D71" s="322"/>
      <c r="E71" s="7"/>
      <c r="F71" s="7"/>
      <c r="G71" s="94"/>
      <c r="H71" s="6"/>
      <c r="I71" s="43"/>
      <c r="J71" s="37"/>
      <c r="K71" s="37"/>
      <c r="L71" s="11"/>
    </row>
    <row r="72" spans="1:12" s="4" customFormat="1" x14ac:dyDescent="0.2">
      <c r="A72" s="39" t="s">
        <v>118</v>
        <extLst>
          <ext uri="5/25/2022 2:41:53 PM#e7652b0c-6995-4c09-9a35-94b3a6b8cc38"/>
        </extLst>
      </c>
      <c r="B72" s="38"/>
      <c r="C72" s="321">
        <f>'Input-DevelopmentBudget'!C72</f>
        <v>0</v>
      </c>
      <c r="D72" s="322"/>
      <c r="E72" s="7"/>
      <c r="F72" s="7"/>
      <c r="G72" s="94"/>
      <c r="H72" s="6"/>
      <c r="I72" s="43"/>
      <c r="J72" s="37"/>
      <c r="K72" s="37"/>
      <c r="L72" s="11"/>
    </row>
    <row r="73" spans="1:12" s="4" customFormat="1" x14ac:dyDescent="0.2">
      <c r="A73" s="39" t="s">
        <v>95</v>
        <extLst>
          <ext uri="5/25/2022 2:41:53 PM#5beab942-177d-44f6-a74f-83d5da9eddae"/>
        </extLst>
      </c>
      <c r="B73" s="38"/>
      <c r="C73" s="321">
        <f>'Input-DevelopmentBudget'!C73</f>
        <v>0</v>
      </c>
      <c r="D73" s="322"/>
      <c r="E73" s="7"/>
      <c r="F73" s="7"/>
      <c r="G73" s="94"/>
      <c r="H73" s="6"/>
      <c r="I73" s="43"/>
      <c r="J73" s="37"/>
      <c r="K73" s="37"/>
      <c r="L73" s="11"/>
    </row>
    <row r="74" spans="1:12" s="4" customFormat="1" x14ac:dyDescent="0.2">
      <c r="A74" s="39" t="s">
        <v>119</v>
        <extLst>
          <ext uri="5/25/2022 2:41:53 PM#c758ccff-7919-4c12-b08a-574c3e6cc8ad"/>
        </extLst>
      </c>
      <c r="B74" s="38"/>
      <c r="C74" s="321">
        <f>'Input-DevelopmentBudget'!C74</f>
        <v>0</v>
      </c>
      <c r="D74" s="322"/>
      <c r="E74" s="7"/>
      <c r="F74" s="107"/>
      <c r="G74" s="94"/>
      <c r="H74" s="6"/>
      <c r="I74" s="43"/>
      <c r="J74" s="37"/>
      <c r="K74" s="37"/>
      <c r="L74" s="11"/>
    </row>
    <row r="75" spans="1:12" s="4" customFormat="1" x14ac:dyDescent="0.2">
      <c r="A75" s="39" t="s">
        <v>120</v>
        <extLst>
          <ext uri="5/25/2022 2:41:53 PM#07726062-cb13-4d73-9d38-eeb840040340"/>
        </extLst>
      </c>
      <c r="B75" s="38"/>
      <c r="C75" s="321">
        <f>'Input-DevelopmentBudget'!C75</f>
        <v>0</v>
      </c>
      <c r="D75" s="322"/>
      <c r="E75" s="198">
        <f>IF(SUM(C75:C78)&gt;0,(SUM(C75:C78)/SUM(C86-C75-C76-C77-C78)),0)</f>
        <v>0</v>
      </c>
      <c r="F75" s="201" t="str">
        <f>IF((E75&gt;0.15),"Alert! Developer Fee exceeds 15%","Acceptable Developer Fee Calculation")</f>
        <v>Acceptable Developer Fee Calculation</v>
      </c>
      <c r="H75" s="105"/>
      <c r="I75" s="108"/>
      <c r="J75" s="37"/>
      <c r="K75" s="37"/>
      <c r="L75" s="11"/>
    </row>
    <row r="76" spans="1:12" s="4" customFormat="1" x14ac:dyDescent="0.2">
      <c r="A76" s="39" t="s">
        <v>121</v>
        <extLst>
          <ext uri="5/25/2022 2:41:53 PM#1995fe33-a237-4ff4-b407-7d20f6b4517c"/>
        </extLst>
      </c>
      <c r="B76" s="38"/>
      <c r="C76" s="321">
        <f>'Input-DevelopmentBudget'!C76</f>
        <v>0</v>
      </c>
      <c r="D76" s="322"/>
      <c r="E76" s="7"/>
      <c r="F76" s="107"/>
      <c r="G76" s="94"/>
      <c r="H76" s="105"/>
      <c r="I76" s="108"/>
      <c r="J76" s="37"/>
      <c r="K76" s="37"/>
      <c r="L76" s="11"/>
    </row>
    <row r="77" spans="1:12" s="4" customFormat="1" x14ac:dyDescent="0.2">
      <c r="A77" s="39" t="s">
        <v>24</v>
        <extLst>
          <ext uri="5/25/2022 2:41:53 PM#717b9288-c909-496d-a188-81b6a6601335"/>
        </extLst>
      </c>
      <c r="B77" s="38"/>
      <c r="C77" s="321">
        <f>'Input-DevelopmentBudget'!C77</f>
        <v>0</v>
      </c>
      <c r="D77" s="322"/>
      <c r="E77" s="7"/>
      <c r="F77" s="107"/>
      <c r="G77" s="94"/>
      <c r="H77" s="105"/>
      <c r="I77" s="108"/>
      <c r="J77" s="37"/>
      <c r="K77" s="37"/>
      <c r="L77" s="11"/>
    </row>
    <row r="78" spans="1:12" s="4" customFormat="1" x14ac:dyDescent="0.2">
      <c r="A78" s="39" t="s">
        <v>122</v>
        <extLst>
          <ext uri="5/25/2022 2:41:53 PM#0e3018f4-a1be-49a4-ab39-e62861ec3049"/>
        </extLst>
      </c>
      <c r="B78" s="38"/>
      <c r="C78" s="321">
        <f>'Input-DevelopmentBudget'!C78</f>
        <v>0</v>
      </c>
      <c r="D78" s="322"/>
      <c r="E78" s="7"/>
      <c r="F78" s="7"/>
      <c r="G78" s="94"/>
      <c r="H78" s="105"/>
      <c r="I78" s="108"/>
      <c r="J78" s="37"/>
      <c r="K78" s="37"/>
      <c r="L78" s="11"/>
    </row>
    <row r="79" spans="1:12" s="4" customFormat="1" x14ac:dyDescent="0.2">
      <c r="A79" s="39" t="s">
        <v>123</v>
        <extLst>
          <ext uri="5/25/2022 2:41:53 PM#c147d93f-cef0-4ed2-8897-f0c63bf18399"/>
        </extLst>
      </c>
      <c r="B79" s="38"/>
      <c r="C79" s="321">
        <f>'Input-DevelopmentBudget'!C79</f>
        <v>0</v>
      </c>
      <c r="D79" s="322"/>
      <c r="E79" s="7"/>
      <c r="F79" s="7"/>
      <c r="G79" s="94"/>
      <c r="H79" s="6"/>
      <c r="I79" s="43"/>
      <c r="J79" s="37"/>
      <c r="K79" s="37"/>
      <c r="L79" s="11"/>
    </row>
    <row r="80" spans="1:12" s="4" customFormat="1" x14ac:dyDescent="0.2">
      <c r="A80" s="39" t="s">
        <v>124</v>
        <extLst>
          <ext uri="5/25/2022 2:41:53 PM#37724b2b-d005-487d-bd2b-8889de880e93"/>
        </extLst>
      </c>
      <c r="B80" s="38"/>
      <c r="C80" s="321">
        <f>'Input-DevelopmentBudget'!C80</f>
        <v>0</v>
      </c>
      <c r="D80" s="322"/>
      <c r="E80" s="7"/>
      <c r="F80" s="7"/>
      <c r="G80" s="94"/>
      <c r="H80" s="6"/>
      <c r="I80" s="43"/>
      <c r="J80" s="37"/>
      <c r="K80" s="37"/>
      <c r="L80" s="11"/>
    </row>
    <row r="81" spans="1:12" s="4" customFormat="1" x14ac:dyDescent="0.2">
      <c r="A81" s="39" t="s">
        <v>125</v>
        <extLst>
          <ext uri="5/25/2022 2:41:53 PM#8f7c42e5-1a98-4bef-af95-5159645f53f3"/>
        </extLst>
      </c>
      <c r="B81" s="38"/>
      <c r="C81" s="321">
        <f>'Input-DevelopmentBudget'!C81</f>
        <v>0</v>
      </c>
      <c r="D81" s="322"/>
      <c r="E81" s="21"/>
      <c r="F81" s="17"/>
      <c r="G81" s="94"/>
      <c r="H81" s="6"/>
      <c r="I81" s="43"/>
      <c r="J81" s="37"/>
      <c r="K81" s="37"/>
      <c r="L81" s="11"/>
    </row>
    <row r="82" spans="1:12" s="4" customFormat="1" x14ac:dyDescent="0.2">
      <c r="A82" s="39" t="s">
        <v>25</v>
        <extLst>
          <ext uri="5/25/2022 2:41:53 PM#dd8aee3d-84ac-41b9-b915-3ea270773574"/>
        </extLst>
      </c>
      <c r="B82" s="38"/>
      <c r="C82" s="321">
        <f>'Input-DevelopmentBudget'!C82</f>
        <v>0</v>
      </c>
      <c r="D82" s="322"/>
      <c r="E82" s="95"/>
      <c r="F82" s="21"/>
      <c r="G82" s="94"/>
      <c r="H82" s="11"/>
      <c r="I82" s="11"/>
      <c r="J82" s="37"/>
      <c r="K82" s="37"/>
      <c r="L82" s="11"/>
    </row>
    <row r="83" spans="1:12" s="4" customFormat="1" x14ac:dyDescent="0.2">
      <c r="A83" s="39" t="s">
        <v>6</v>
        <extLst>
          <ext uri="5/25/2022 2:41:53 PM#ce1f3bce-763a-4230-b54a-85a0b1b221a4"/>
        </extLst>
      </c>
      <c r="B83" s="38"/>
      <c r="C83" s="321">
        <f>'Input-DevelopmentBudget'!C83</f>
        <v>0</v>
      </c>
      <c r="D83" s="322"/>
      <c r="E83" s="63"/>
      <c r="F83" s="7"/>
      <c r="G83" s="11"/>
      <c r="H83" s="17"/>
      <c r="I83" s="11"/>
      <c r="J83" s="37"/>
      <c r="K83" s="37"/>
      <c r="L83" s="11"/>
    </row>
    <row r="84" spans="1:12" s="4" customFormat="1" x14ac:dyDescent="0.2">
      <c r="A84" s="39" t="s">
        <v>35</v>
        <extLst>
          <ext uri="5/25/2022 2:41:53 PM#dd50e2da-36d4-4a1e-9fed-f2eb75c4619b"/>
        </extLst>
      </c>
      <c r="B84" s="38"/>
      <c r="C84" s="321">
        <f>'Input-DevelopmentBudget'!C84</f>
        <v>0</v>
      </c>
      <c r="D84" s="322"/>
      <c r="E84" s="166" t="s">
        <v>156</v>
      </c>
      <c r="F84" s="337">
        <f>'Input-DevelopmentBudget'!F84</f>
        <v>0</v>
      </c>
      <c r="G84" s="341"/>
      <c r="H84" s="187"/>
      <c r="I84" s="43"/>
      <c r="J84" s="37"/>
      <c r="K84" s="37"/>
      <c r="L84" s="11"/>
    </row>
    <row r="85" spans="1:12" s="4" customFormat="1" x14ac:dyDescent="0.2">
      <c r="A85" s="45" t="s">
        <v>26</v>
        <extLst>
          <ext uri="5/26/2021 9:39:52 PM#c313c89b-afbb-4f42-840a-96356a60a6c2"/>
        </extLst>
      </c>
      <c r="B85" s="46"/>
      <c r="C85" s="324">
        <f>SUM(C57:D84)</f>
        <v>0</v>
      </c>
      <c r="D85" s="325"/>
      <c r="E85" s="63"/>
      <c r="F85" s="135"/>
      <c r="G85" s="94"/>
      <c r="H85" s="6"/>
      <c r="I85" s="43"/>
      <c r="J85" s="37"/>
      <c r="K85" s="37"/>
      <c r="L85" s="11"/>
    </row>
    <row r="86" spans="1:12" s="4" customFormat="1" ht="21" customHeight="1" thickBot="1" x14ac:dyDescent="0.25">
      <c r="A86" s="47" t="s">
        <v>1</v>
        <extLst>
          <ext uri="5/26/2021 9:39:52 PM#c5a15a6e-79c1-4894-9486-9aea29f68887"/>
        </extLst>
      </c>
      <c r="B86" s="48"/>
      <c r="C86" s="349">
        <f>C33+C55+C85</f>
        <v>0</v>
      </c>
      <c r="D86" s="350"/>
      <c r="E86" s="136" t="e">
        <f>IF(OR(C86&lt;&gt;C23,C86&gt;250000),"Alert!","")</f>
        <v>#N/A</v>
      </c>
      <c r="G86" s="94"/>
      <c r="H86" s="6"/>
      <c r="I86" s="43"/>
      <c r="J86" s="37"/>
      <c r="K86" s="37"/>
      <c r="L86" s="11"/>
    </row>
    <row r="87" spans="1:12" s="4" customFormat="1" ht="12" customHeight="1" x14ac:dyDescent="0.2">
      <c r="A87" s="49">
        <extLst>
          <ext uri="5/26/2021 9:39:52 PM#26202c21-3825-42cc-b652-289d844f8948"/>
        </extLst>
      </c>
      <c r="B87" s="9"/>
      <c r="C87" s="50"/>
      <c r="D87" s="50"/>
      <c r="E87" s="202" t="e">
        <f>IF((C23&lt;&gt;C86),"Total Sources does not equal Total Costs","")</f>
        <v>#N/A</v>
      </c>
      <c r="G87" s="94"/>
      <c r="H87" s="2"/>
      <c r="I87" s="2"/>
      <c r="J87" s="37"/>
      <c r="K87" s="37"/>
      <c r="L87" s="11"/>
    </row>
    <row r="88" spans="1:12" s="4" customFormat="1" ht="12" customHeight="1" x14ac:dyDescent="0.2">
      <c r="A88" s="49"/>
      <c r="B88" s="9"/>
      <c r="C88" s="50"/>
      <c r="D88" s="50"/>
      <c r="E88" s="202" t="str">
        <f>IF(C86&gt;250000,"Total Project Costs exceed $250,000","")</f>
        <v/>
      </c>
      <c r="G88" s="94"/>
      <c r="H88" s="2"/>
      <c r="I88" s="2"/>
      <c r="J88" s="37"/>
      <c r="K88" s="37"/>
      <c r="L88" s="11"/>
    </row>
    <row r="89" spans="1:12" ht="21" customHeight="1" x14ac:dyDescent="0.25">
      <c r="A89" s="346" t="s">
        <v>132</v>
      </c>
      <c r="B89" s="347"/>
      <c r="C89" s="347"/>
      <c r="D89" s="347"/>
      <c r="E89" s="347"/>
      <c r="F89" s="347"/>
      <c r="G89" s="347"/>
      <c r="H89" s="347"/>
      <c r="I89" s="141"/>
      <c r="J89" s="11"/>
    </row>
    <row r="90" spans="1:12" s="4" customFormat="1" ht="30.75" customHeight="1" x14ac:dyDescent="0.2">
      <c r="A90" s="348" t="s">
        <v>133</v>
      </c>
      <c r="B90" s="348"/>
      <c r="C90" s="348"/>
      <c r="D90" s="348"/>
      <c r="E90" s="348"/>
      <c r="F90" s="348"/>
      <c r="G90" s="348"/>
      <c r="H90" s="348"/>
      <c r="I90" s="140"/>
      <c r="J90" s="37"/>
      <c r="K90" s="37"/>
      <c r="L90" s="11"/>
    </row>
    <row r="91" spans="1:12" s="4" customFormat="1" ht="17.25" customHeight="1" x14ac:dyDescent="0.2">
      <c r="A91" s="134" t="s">
        <v>134</v>
      </c>
      <c r="B91" s="342"/>
      <c r="C91" s="343"/>
      <c r="D91" s="343"/>
      <c r="E91" s="343"/>
      <c r="F91" s="343"/>
      <c r="G91" s="343"/>
      <c r="H91" s="343"/>
      <c r="I91" s="142"/>
      <c r="J91" s="37"/>
      <c r="K91" s="37"/>
      <c r="L91" s="11"/>
    </row>
    <row r="92" spans="1:12" x14ac:dyDescent="0.2">
      <c r="A92" s="134" t="s">
        <v>135</v>
      </c>
      <c r="B92" s="344"/>
      <c r="C92" s="345"/>
      <c r="D92" s="345"/>
      <c r="E92" s="345"/>
      <c r="F92" s="345"/>
      <c r="G92" s="345"/>
      <c r="H92" s="345"/>
      <c r="I92" s="143"/>
    </row>
    <row r="93" spans="1:12" x14ac:dyDescent="0.2">
      <c r="A93" s="134" t="s">
        <v>136</v>
      </c>
      <c r="B93" s="335"/>
      <c r="C93" s="336"/>
    </row>
  </sheetData>
  <sheetProtection algorithmName="SHA-512" hashValue="46OgxYZyuutpX0Tajsf+3fl7eHiZnTS7B1ilpKAizoNV7a+bc1ebiA6eFZWVUx+K52Gzu7neCN1ceQvEJabW0g==" saltValue="bhuddRDMvn3/DdGZcvWyUQ==" spinCount="100000" sheet="1" objects="1" scenarios="1"/>
  <mergeCells count="104">
    <mergeCell ref="F32:G32"/>
    <mergeCell ref="F42:G42"/>
    <mergeCell ref="F53:G53"/>
    <mergeCell ref="F84:G84"/>
    <mergeCell ref="B91:H91"/>
    <mergeCell ref="B92:H92"/>
    <mergeCell ref="A89:H89"/>
    <mergeCell ref="A90:H90"/>
    <mergeCell ref="C60:D60"/>
    <mergeCell ref="C46:D46"/>
    <mergeCell ref="C57:D57"/>
    <mergeCell ref="C56:D56"/>
    <mergeCell ref="C68:D68"/>
    <mergeCell ref="C69:D69"/>
    <mergeCell ref="C47:D47"/>
    <mergeCell ref="C48:D48"/>
    <mergeCell ref="C49:D49"/>
    <mergeCell ref="C86:D86"/>
    <mergeCell ref="C78:D78"/>
    <mergeCell ref="C79:D79"/>
    <mergeCell ref="C80:D80"/>
    <mergeCell ref="C81:D81"/>
    <mergeCell ref="C64:D64"/>
    <mergeCell ref="C22:D22"/>
    <mergeCell ref="C17:D17"/>
    <mergeCell ref="C14:D14"/>
    <mergeCell ref="B93:C93"/>
    <mergeCell ref="E19:F19"/>
    <mergeCell ref="E20:F20"/>
    <mergeCell ref="C73:D73"/>
    <mergeCell ref="C51:D51"/>
    <mergeCell ref="C52:D52"/>
    <mergeCell ref="C53:D53"/>
    <mergeCell ref="C54:D54"/>
    <mergeCell ref="C35:D35"/>
    <mergeCell ref="C36:D36"/>
    <mergeCell ref="C37:D37"/>
    <mergeCell ref="C38:D38"/>
    <mergeCell ref="C39:D39"/>
    <mergeCell ref="C40:D40"/>
    <mergeCell ref="C41:D41"/>
    <mergeCell ref="C42:D42"/>
    <mergeCell ref="C43:D43"/>
    <mergeCell ref="C44:D44"/>
    <mergeCell ref="C45:D45"/>
    <mergeCell ref="C70:D70"/>
    <mergeCell ref="C26:D26"/>
    <mergeCell ref="C15:D15"/>
    <mergeCell ref="C16:D16"/>
    <mergeCell ref="C18:D18"/>
    <mergeCell ref="C19:D19"/>
    <mergeCell ref="A17:B17"/>
    <mergeCell ref="A18:B18"/>
    <mergeCell ref="A19:B19"/>
    <mergeCell ref="A20:B20"/>
    <mergeCell ref="C21:D21"/>
    <mergeCell ref="B4:F4"/>
    <mergeCell ref="B6:F6"/>
    <mergeCell ref="A13:G13"/>
    <mergeCell ref="B2:C2"/>
    <mergeCell ref="C83:D83"/>
    <mergeCell ref="C84:D84"/>
    <mergeCell ref="C85:D85"/>
    <mergeCell ref="C75:D75"/>
    <mergeCell ref="C76:D76"/>
    <mergeCell ref="C77:D77"/>
    <mergeCell ref="C74:D74"/>
    <mergeCell ref="C66:D66"/>
    <mergeCell ref="C71:D71"/>
    <mergeCell ref="C72:D72"/>
    <mergeCell ref="C65:D65"/>
    <mergeCell ref="C62:D62"/>
    <mergeCell ref="C63:D63"/>
    <mergeCell ref="C61:D61"/>
    <mergeCell ref="E22:F22"/>
    <mergeCell ref="E14:F14"/>
    <mergeCell ref="E15:F15"/>
    <mergeCell ref="E16:F16"/>
    <mergeCell ref="E17:F17"/>
    <mergeCell ref="E18:F18"/>
    <mergeCell ref="C23:G23"/>
    <mergeCell ref="C82:D82"/>
    <mergeCell ref="C34:D34"/>
    <mergeCell ref="A14:B14"/>
    <mergeCell ref="A15:B15"/>
    <mergeCell ref="C27:D27"/>
    <mergeCell ref="C28:D28"/>
    <mergeCell ref="A16:B16"/>
    <mergeCell ref="C29:D29"/>
    <mergeCell ref="C31:D31"/>
    <mergeCell ref="C67:D67"/>
    <mergeCell ref="C55:D55"/>
    <mergeCell ref="C58:D58"/>
    <mergeCell ref="C59:D59"/>
    <mergeCell ref="C30:D30"/>
    <mergeCell ref="C32:D32"/>
    <mergeCell ref="A25:D25"/>
    <mergeCell ref="C50:D50"/>
    <mergeCell ref="C33:D33"/>
    <mergeCell ref="A23:B23"/>
    <mergeCell ref="C20:D20"/>
    <mergeCell ref="E21:F21"/>
    <mergeCell ref="A21:B21"/>
    <mergeCell ref="A22:B22"/>
  </mergeCells>
  <conditionalFormatting sqref="F51">
    <cfRule type="expression" dxfId="3" priority="5">
      <formula>$E$51&gt;0.15</formula>
    </cfRule>
    <cfRule type="expression" dxfId="2" priority="6">
      <formula>"$F$55&lt;=0.14"</formula>
    </cfRule>
  </conditionalFormatting>
  <conditionalFormatting sqref="F75">
    <cfRule type="expression" dxfId="1" priority="7">
      <formula>$E$75&gt;0.15</formula>
    </cfRule>
    <cfRule type="expression" dxfId="0" priority="8">
      <formula>E$75&lt;=0.15</formula>
    </cfRule>
  </conditionalFormatting>
  <printOptions horizontalCentered="1"/>
  <pageMargins left="0.25" right="0.25" top="0.71" bottom="0.5" header="0.25" footer="0.25"/>
  <pageSetup scale="83" fitToHeight="2" orientation="portrait" r:id="rId1"/>
  <headerFooter scaleWithDoc="0" alignWithMargins="0">
    <oddHeader>&amp;L&amp;G&amp;C&amp;"Times New Roman,Bold"&amp;11AHP HABITAT DEVELOPMENT BUDGET       
&amp;R&amp;D&amp;T</oddHeader>
    <oddFooter>&amp;C&amp;8Page &amp;P of &amp;N</oddFooter>
    <firstHeader>&amp;L&amp;G&amp;C&amp;"Times New Roman,Bold"&amp;11AHP DEVELOPMENT BUDGET       
2018 Offering&amp;R&amp;9&amp;D &amp;T</firstHeader>
    <firstFooter>&amp;C&amp;8Page X of X</firstFooter>
  </headerFooter>
  <rowBreaks count="1" manualBreakCount="1">
    <brk id="55" max="7" man="1"/>
  </rowBreaks>
  <legacyDrawing r:id="rId2"/>
  <legacyDrawingHF r:id="rId3"/>
  <extLst>
    <ext uri="5/26/2021 9:39:52 PM#db80949d-c68c-49bd-8fdd-311964b4e323"/>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R29"/>
  <sheetViews>
    <sheetView showGridLines="0" zoomScale="93" zoomScaleNormal="93" workbookViewId="0">
      <selection activeCell="E2" sqref="E2"/>
    </sheetView>
  </sheetViews>
  <sheetFormatPr defaultRowHeight="12.75" x14ac:dyDescent="0.2"/>
  <cols>
    <col min="1" max="1" width="20" customWidth="1"/>
    <col min="2" max="2" width="3.6640625" customWidth="1"/>
    <col min="3" max="3" width="10.6640625" customWidth="1"/>
    <col min="4" max="4" width="3.6640625" customWidth="1"/>
    <col min="5" max="5" width="22.83203125" bestFit="1" customWidth="1"/>
    <col min="6" max="6" width="3.6640625" customWidth="1"/>
    <col min="7" max="8" width="14.1640625" customWidth="1"/>
    <col min="9" max="9" width="11.5" style="57" customWidth="1"/>
    <col min="10" max="10" width="15.6640625" style="57" customWidth="1"/>
    <col min="11" max="11" width="15.6640625" style="57" bestFit="1" customWidth="1"/>
    <col min="12" max="12" width="15.33203125" style="57" bestFit="1" customWidth="1"/>
    <col min="13" max="13" width="15.33203125" style="57" customWidth="1"/>
    <col min="14" max="14" width="14.33203125" style="57" bestFit="1" customWidth="1"/>
    <col min="15" max="17" width="14.5" style="57" bestFit="1" customWidth="1"/>
    <col min="18" max="18" width="10.6640625" style="57" customWidth="1"/>
    <col min="19" max="19" width="18.1640625" customWidth="1"/>
  </cols>
  <sheetData>
    <row r="1" spans="1:18" x14ac:dyDescent="0.2">
      <c r="A1" s="118" t="s">
        <v>37</v>
        <extLst>
          <ext uri="5/26/2021 9:39:52 PM#45b421da-027c-4487-81be-edb75d5725c4"/>
        </extLst>
      </c>
      <c r="B1" s="109">
        <extLst>
          <ext uri="5/26/2021 9:39:52 PM#ccf4008e-090b-4042-97bd-625e58724e70"/>
        </extLst>
      </c>
      <c r="C1" s="51" t="s">
        <v>32</v>
        <extLst>
          <ext uri="5/26/2021 9:39:52 PM#20181e51-ce29-4013-a769-b4d80208c116"/>
        </extLst>
      </c>
      <c r="D1" s="109">
        <extLst>
          <ext uri="5/26/2021 9:39:52 PM#8a22f148-f095-4dcc-9451-3bea9f2e8dc6"/>
        </extLst>
      </c>
      <c r="E1" s="51" t="s">
        <v>47</v>
        <extLst>
          <ext uri="5/26/2021 9:39:52 PM#05d6ed0c-626e-4ad5-a307-0d95fd186fe2"/>
        </extLst>
      </c>
      <c r="F1" s="109">
        <extLst>
          <ext uri="5/26/2021 9:39:52 PM#6c0a8098-748f-4c47-bc58-fe21d6204ff9"/>
        </extLst>
      </c>
      <c r="G1" s="113" t="s">
        <v>87</v>
        <extLst>
          <ext uri="5/26/2021 9:39:52 PM#7af5ca6a-e640-4083-a254-7a18324828c3"/>
        </extLst>
      </c>
      <c r="H1" s="119">
        <extLst>
          <ext uri="5/26/2021 9:39:52 PM#24d03810-05e4-4ffe-996a-b4eab19e8b7c"/>
        </extLst>
      </c>
      <c r="I1" s="351" t="s">
        <v>49</v>
        <extLst>
          <ext uri="5/26/2021 9:39:52 PM#583f6f0a-ab72-4663-bd6a-cbd1e5ff5f5e"/>
        </extLst>
      </c>
      <c r="J1" s="351">
        <extLst>
          <ext uri="5/26/2021 9:39:52 PM#3c8b019c-e5c8-4d4e-92b6-e332b4c76dfa"/>
        </extLst>
      </c>
      <c r="K1" s="351">
        <extLst>
          <ext uri="5/26/2021 9:39:52 PM#b8dd23f6-1cc3-4727-ab84-68d11d9a1c35"/>
        </extLst>
      </c>
      <c r="L1" s="351">
        <extLst>
          <ext uri="5/26/2021 9:39:52 PM#9921a0e2-5a33-41ae-85b0-afe924e9bde7"/>
        </extLst>
      </c>
      <c r="M1" s="351">
        <extLst>
          <ext uri="5/26/2021 9:39:52 PM#e1a646fd-164a-43ea-b9b7-22c56dd381f5"/>
        </extLst>
      </c>
      <c r="N1" s="351">
        <extLst>
          <ext uri="5/26/2021 9:39:52 PM#68f078c3-fe45-40c5-b4ec-d7a14a40be9e"/>
        </extLst>
      </c>
      <c r="O1" s="351">
        <extLst>
          <ext uri="5/26/2021 9:39:52 PM#ff4666c9-03dd-4694-a23e-1be6b95ca792"/>
        </extLst>
      </c>
      <c r="P1" s="351">
        <extLst>
          <ext uri="5/26/2021 9:39:52 PM#5eb95764-4810-4f35-a494-7c1e79f3972c"/>
        </extLst>
      </c>
      <c r="Q1" s="351">
        <extLst>
          <ext uri="5/26/2021 9:39:52 PM#035f770f-158d-41c7-9206-a88d849e47c1"/>
        </extLst>
      </c>
      <c r="R1" s="351">
        <extLst>
          <ext uri="5/26/2021 9:39:52 PM#2ee15c05-b49c-4953-9997-353bc3019819"/>
        </extLst>
      </c>
    </row>
    <row r="2" spans="1:18" x14ac:dyDescent="0.2">
      <c r="A2" s="114" t="s">
        <v>38</v>
        <extLst>
          <ext uri="5/26/2021 9:39:52 PM#e4e824cd-2b73-47a1-9720-cd7e87f8a0ae"/>
        </extLst>
      </c>
      <c r="B2" s="114"/>
      <c r="C2" s="52" t="s">
        <v>44</v>
      </c>
      <c r="D2" s="109"/>
      <c r="E2" s="111">
        <v>0.1075</v>
      </c>
      <c r="F2" s="109"/>
      <c r="G2" s="112">
        <v>0.3</v>
      </c>
      <c r="H2" s="120"/>
      <c r="I2" s="58" t="s">
        <v>29</v>
      </c>
      <c r="J2" s="55" t="s">
        <v>50</v>
      </c>
      <c r="K2" s="56" t="s">
        <v>51</v>
      </c>
      <c r="L2" s="56" t="s">
        <v>52</v>
      </c>
      <c r="M2" s="56" t="s">
        <v>53</v>
      </c>
      <c r="N2" s="56" t="s">
        <v>54</v>
      </c>
      <c r="O2" s="56" t="s">
        <v>55</v>
      </c>
      <c r="P2" s="56" t="s">
        <v>56</v>
      </c>
      <c r="Q2" s="56" t="s">
        <v>57</v>
      </c>
      <c r="R2" s="58"/>
    </row>
    <row r="3" spans="1:18" x14ac:dyDescent="0.2">
      <c r="A3" s="114" t="s">
        <v>39</v>
        <extLst>
          <ext uri="5/26/2021 9:39:52 PM#fc065eb9-cd16-40a8-a0c4-fd3bb3baa04a"/>
        </extLst>
      </c>
      <c r="B3" s="109"/>
      <c r="C3" s="52" t="s">
        <v>46</v>
      </c>
      <c r="D3" s="109"/>
      <c r="E3" s="52"/>
      <c r="F3" s="109"/>
      <c r="G3" s="112">
        <v>0.5</v>
      </c>
      <c r="H3" s="123"/>
      <c r="I3" s="110" t="e">
        <f>'Input-DevelopmentBudget'!#REF!</f>
        <v>#REF!</v>
      </c>
      <c r="J3" s="110" t="e">
        <f>$I$3*0.7</f>
        <v>#REF!</v>
      </c>
      <c r="K3" s="110" t="e">
        <f>$I$3*0.8</f>
        <v>#REF!</v>
      </c>
      <c r="L3" s="110" t="e">
        <f>$I$3*0.9</f>
        <v>#REF!</v>
      </c>
      <c r="M3" s="110" t="e">
        <f>$I$3*1</f>
        <v>#REF!</v>
      </c>
      <c r="N3" s="110" t="e">
        <f>$I$3*1.08</f>
        <v>#REF!</v>
      </c>
      <c r="O3" s="110" t="e">
        <f>$I$3*1.16</f>
        <v>#REF!</v>
      </c>
      <c r="P3" s="110" t="e">
        <f>$I$3*1.24</f>
        <v>#REF!</v>
      </c>
      <c r="Q3" s="110" t="e">
        <f>$I$3*1.32</f>
        <v>#REF!</v>
      </c>
      <c r="R3" s="58"/>
    </row>
    <row r="4" spans="1:18" x14ac:dyDescent="0.2">
      <c r="A4" s="114" t="s">
        <v>40</v>
        <extLst>
          <ext uri="5/26/2021 9:39:52 PM#7ffdd7bb-f3f3-44ce-861b-d94f5fab926b"/>
        </extLst>
      </c>
      <c r="B4" s="109"/>
      <c r="C4" s="52" t="s">
        <v>45</v>
      </c>
      <c r="D4" s="109"/>
      <c r="E4" s="52"/>
      <c r="F4" s="109"/>
      <c r="G4" s="112">
        <v>0.6</v>
      </c>
      <c r="H4" s="123"/>
      <c r="I4" s="124"/>
      <c r="J4" s="352" t="e">
        <f>AVERAGE(J3:K3)</f>
        <v>#REF!</v>
      </c>
      <c r="K4" s="355"/>
      <c r="L4" s="62"/>
      <c r="M4" s="352" t="e">
        <f>AVERAGE(M3:N3)</f>
        <v>#REF!</v>
      </c>
      <c r="N4" s="353"/>
      <c r="O4" s="62"/>
      <c r="P4" s="352" t="e">
        <f>AVERAGE(P3:Q3)</f>
        <v>#REF!</v>
      </c>
      <c r="Q4" s="354"/>
      <c r="R4" s="58"/>
    </row>
    <row r="5" spans="1:18" x14ac:dyDescent="0.2">
      <c r="A5" s="114" t="s">
        <v>41</v>
        <extLst>
          <ext uri="5/26/2021 9:39:52 PM#cb985317-4dc0-4eb0-9750-fbaa75b98fda"/>
        </extLst>
      </c>
      <c r="B5" s="109"/>
      <c r="C5" s="54">
        <v>1</v>
      </c>
      <c r="D5" s="109"/>
      <c r="E5" s="52"/>
      <c r="F5" s="109"/>
      <c r="G5" s="112">
        <v>0.7</v>
      </c>
      <c r="H5" s="120"/>
      <c r="I5" s="59"/>
      <c r="J5" s="60"/>
      <c r="K5" s="61"/>
      <c r="L5" s="61"/>
      <c r="M5" s="61"/>
      <c r="N5" s="61"/>
      <c r="O5" s="61"/>
      <c r="P5" s="61"/>
      <c r="Q5" s="61"/>
      <c r="R5" s="61"/>
    </row>
    <row r="6" spans="1:18" ht="24" x14ac:dyDescent="0.2">
      <c r="A6" s="114" t="s">
        <v>42</v>
        <extLst>
          <ext uri="5/26/2021 9:39:52 PM#0fab5819-3660-4b79-ba31-af5e3f064df6"/>
        </extLst>
      </c>
      <c r="B6" s="109"/>
      <c r="C6" s="54">
        <v>2</v>
      </c>
      <c r="D6" s="109"/>
      <c r="E6" s="52"/>
      <c r="F6" s="109"/>
      <c r="G6" s="112">
        <v>0.8</v>
      </c>
      <c r="H6" s="120"/>
      <c r="I6" s="128" t="s">
        <v>32</v>
      </c>
      <c r="J6" s="129" t="s">
        <v>88</v>
      </c>
      <c r="K6" s="130" t="s">
        <v>38</v>
      </c>
      <c r="L6" s="130" t="s">
        <v>39</v>
      </c>
      <c r="M6" s="130" t="s">
        <v>40</v>
      </c>
      <c r="N6" s="130" t="s">
        <v>41</v>
      </c>
      <c r="O6" s="130" t="s">
        <v>42</v>
      </c>
      <c r="P6" s="130" t="s">
        <v>43</v>
      </c>
      <c r="Q6" s="61"/>
      <c r="R6" s="61"/>
    </row>
    <row r="7" spans="1:18" ht="12.75" customHeight="1" x14ac:dyDescent="0.2">
      <c r="A7" s="114" t="s">
        <v>43</v>
        <extLst>
          <ext uri="5/26/2021 9:39:52 PM#c7289a13-b186-482a-b979-0514a6d965aa"/>
        </extLst>
      </c>
      <c r="B7" s="109"/>
      <c r="C7" s="54">
        <v>3</v>
      </c>
      <c r="D7" s="109"/>
      <c r="E7" s="52"/>
      <c r="F7" s="109"/>
      <c r="G7" s="112">
        <v>0.8</v>
      </c>
      <c r="H7" s="120"/>
      <c r="I7" s="122" t="s">
        <v>44</v>
      </c>
      <c r="J7" s="126" t="e">
        <f>J3</f>
        <v>#REF!</v>
      </c>
      <c r="K7" s="126" t="e">
        <f t="shared" ref="K7:K13" si="0">$J7*0.3</f>
        <v>#REF!</v>
      </c>
      <c r="L7" s="126" t="e">
        <f>$J7*0.5</f>
        <v>#REF!</v>
      </c>
      <c r="M7" s="126" t="e">
        <f>$J7*0.6</f>
        <v>#REF!</v>
      </c>
      <c r="N7" s="126" t="e">
        <f>$J7*0.7</f>
        <v>#REF!</v>
      </c>
      <c r="O7" s="126" t="e">
        <f>$J7*0.8</f>
        <v>#REF!</v>
      </c>
      <c r="P7" s="126" t="e">
        <f>$J7</f>
        <v>#REF!</v>
      </c>
      <c r="Q7"/>
      <c r="R7"/>
    </row>
    <row r="8" spans="1:18" x14ac:dyDescent="0.2">
      <c r="A8" s="114">
        <extLst>
          <ext uri="5/26/2021 9:39:52 PM#4f2fe32e-f9d3-4db7-ae41-110365b339ad"/>
        </extLst>
      </c>
      <c r="B8" s="109"/>
      <c r="C8" s="54">
        <v>4</v>
      </c>
      <c r="D8" s="109"/>
      <c r="E8" s="52"/>
      <c r="F8" s="109"/>
      <c r="G8" s="112"/>
      <c r="H8" s="120"/>
      <c r="I8" s="122" t="s">
        <v>46</v>
      </c>
      <c r="J8" s="127" t="e">
        <f>J3</f>
        <v>#REF!</v>
      </c>
      <c r="K8" s="126" t="e">
        <f t="shared" si="0"/>
        <v>#REF!</v>
      </c>
      <c r="L8" s="126" t="e">
        <f t="shared" ref="L8:L12" si="1">$J8*0.5</f>
        <v>#REF!</v>
      </c>
      <c r="M8" s="126" t="e">
        <f t="shared" ref="M8:M14" si="2">$J8*0.6</f>
        <v>#REF!</v>
      </c>
      <c r="N8" s="127" t="e">
        <f t="shared" ref="N8:N14" si="3">$J8*0.7</f>
        <v>#REF!</v>
      </c>
      <c r="O8" s="127" t="e">
        <f t="shared" ref="O8:O14" si="4">$J8*0.8</f>
        <v>#REF!</v>
      </c>
      <c r="P8" s="127" t="e">
        <f t="shared" ref="P8:P14" si="5">$J8</f>
        <v>#REF!</v>
      </c>
      <c r="Q8"/>
      <c r="R8"/>
    </row>
    <row r="9" spans="1:18" x14ac:dyDescent="0.2">
      <c r="A9" s="114">
        <extLst>
          <ext uri="5/26/2021 9:39:52 PM#969cb189-7d40-4206-8a63-4498fcdab02c"/>
        </extLst>
      </c>
      <c r="B9" s="109"/>
      <c r="C9" s="54">
        <v>5</v>
      </c>
      <c r="D9" s="109"/>
      <c r="E9" s="52"/>
      <c r="F9" s="109"/>
      <c r="G9" s="112"/>
      <c r="H9" s="120"/>
      <c r="I9" s="122" t="s">
        <v>45</v>
      </c>
      <c r="J9" s="127" t="e">
        <f>J3</f>
        <v>#REF!</v>
      </c>
      <c r="K9" s="126" t="e">
        <f t="shared" si="0"/>
        <v>#REF!</v>
      </c>
      <c r="L9" s="126" t="e">
        <f>$J9*0.5</f>
        <v>#REF!</v>
      </c>
      <c r="M9" s="126" t="e">
        <f t="shared" si="2"/>
        <v>#REF!</v>
      </c>
      <c r="N9" s="127" t="e">
        <f t="shared" si="3"/>
        <v>#REF!</v>
      </c>
      <c r="O9" s="127" t="e">
        <f t="shared" si="4"/>
        <v>#REF!</v>
      </c>
      <c r="P9" s="127" t="e">
        <f t="shared" si="5"/>
        <v>#REF!</v>
      </c>
      <c r="Q9"/>
      <c r="R9"/>
    </row>
    <row r="10" spans="1:18" x14ac:dyDescent="0.2">
      <c r="A10" s="115">
        <extLst>
          <ext uri="5/26/2021 9:39:52 PM#071260dc-01b1-4f00-8291-a41f90763c0a"/>
        </extLst>
      </c>
      <c r="B10" s="109"/>
      <c r="C10" s="52"/>
      <c r="D10" s="109"/>
      <c r="E10" s="52"/>
      <c r="F10" s="109"/>
      <c r="G10" s="112"/>
      <c r="H10" s="120"/>
      <c r="I10" s="122">
        <v>1</v>
      </c>
      <c r="J10" s="127" t="e">
        <f>J4</f>
        <v>#REF!</v>
      </c>
      <c r="K10" s="126" t="e">
        <f t="shared" si="0"/>
        <v>#REF!</v>
      </c>
      <c r="L10" s="126" t="e">
        <f>$J10*0.5</f>
        <v>#REF!</v>
      </c>
      <c r="M10" s="126" t="e">
        <f t="shared" si="2"/>
        <v>#REF!</v>
      </c>
      <c r="N10" s="127" t="e">
        <f t="shared" si="3"/>
        <v>#REF!</v>
      </c>
      <c r="O10" s="127" t="e">
        <f t="shared" si="4"/>
        <v>#REF!</v>
      </c>
      <c r="P10" s="127" t="e">
        <f t="shared" si="5"/>
        <v>#REF!</v>
      </c>
      <c r="Q10"/>
      <c r="R10"/>
    </row>
    <row r="11" spans="1:18" x14ac:dyDescent="0.2">
      <c r="A11" s="115">
        <extLst>
          <ext uri="5/26/2021 9:39:52 PM#d8f027da-f991-4f21-8675-c13f646fc57b"/>
        </extLst>
      </c>
      <c r="B11" s="109"/>
      <c r="C11" s="52"/>
      <c r="D11" s="109"/>
      <c r="E11" s="52"/>
      <c r="F11" s="109"/>
      <c r="G11" s="112"/>
      <c r="H11" s="120"/>
      <c r="I11" s="122">
        <v>2</v>
      </c>
      <c r="J11" s="127" t="e">
        <f>L3</f>
        <v>#REF!</v>
      </c>
      <c r="K11" s="126" t="e">
        <f t="shared" si="0"/>
        <v>#REF!</v>
      </c>
      <c r="L11" s="126" t="e">
        <f t="shared" si="1"/>
        <v>#REF!</v>
      </c>
      <c r="M11" s="126" t="e">
        <f t="shared" si="2"/>
        <v>#REF!</v>
      </c>
      <c r="N11" s="127" t="e">
        <f t="shared" si="3"/>
        <v>#REF!</v>
      </c>
      <c r="O11" s="127" t="e">
        <f t="shared" si="4"/>
        <v>#REF!</v>
      </c>
      <c r="P11" s="127" t="e">
        <f t="shared" si="5"/>
        <v>#REF!</v>
      </c>
      <c r="Q11"/>
      <c r="R11"/>
    </row>
    <row r="12" spans="1:18" x14ac:dyDescent="0.2">
      <c r="A12" s="115">
        <extLst>
          <ext uri="5/26/2021 9:39:52 PM#9fb16829-ac93-4ba6-91c1-264110a3783b"/>
        </extLst>
      </c>
      <c r="B12" s="109"/>
      <c r="C12" s="52"/>
      <c r="D12" s="109"/>
      <c r="E12" s="52"/>
      <c r="F12" s="109"/>
      <c r="G12" s="112"/>
      <c r="H12" s="120"/>
      <c r="I12" s="122">
        <v>3</v>
      </c>
      <c r="J12" s="127" t="e">
        <f>M4</f>
        <v>#REF!</v>
      </c>
      <c r="K12" s="126" t="e">
        <f t="shared" si="0"/>
        <v>#REF!</v>
      </c>
      <c r="L12" s="126" t="e">
        <f t="shared" si="1"/>
        <v>#REF!</v>
      </c>
      <c r="M12" s="126" t="e">
        <f t="shared" si="2"/>
        <v>#REF!</v>
      </c>
      <c r="N12" s="127" t="e">
        <f t="shared" si="3"/>
        <v>#REF!</v>
      </c>
      <c r="O12" s="127" t="e">
        <f t="shared" si="4"/>
        <v>#REF!</v>
      </c>
      <c r="P12" s="127" t="e">
        <f t="shared" si="5"/>
        <v>#REF!</v>
      </c>
      <c r="Q12"/>
      <c r="R12"/>
    </row>
    <row r="13" spans="1:18" x14ac:dyDescent="0.2">
      <c r="A13" s="116">
        <extLst>
          <ext uri="5/26/2021 9:39:52 PM#9228d0a8-6d8e-41ff-90c2-73237bb7b363"/>
        </extLst>
      </c>
      <c r="B13" s="109"/>
      <c r="C13" s="52"/>
      <c r="D13" s="109"/>
      <c r="E13" s="52"/>
      <c r="F13" s="109"/>
      <c r="G13" s="112"/>
      <c r="H13" s="120"/>
      <c r="I13" s="122">
        <v>4</v>
      </c>
      <c r="J13" s="127" t="e">
        <f>O3</f>
        <v>#REF!</v>
      </c>
      <c r="K13" s="126" t="e">
        <f t="shared" si="0"/>
        <v>#REF!</v>
      </c>
      <c r="L13" s="126" t="e">
        <f>$J13*0.5</f>
        <v>#REF!</v>
      </c>
      <c r="M13" s="126" t="e">
        <f t="shared" si="2"/>
        <v>#REF!</v>
      </c>
      <c r="N13" s="127" t="e">
        <f t="shared" si="3"/>
        <v>#REF!</v>
      </c>
      <c r="O13" s="127" t="e">
        <f t="shared" si="4"/>
        <v>#REF!</v>
      </c>
      <c r="P13" s="127" t="e">
        <f t="shared" si="5"/>
        <v>#REF!</v>
      </c>
      <c r="Q13"/>
      <c r="R13"/>
    </row>
    <row r="14" spans="1:18" x14ac:dyDescent="0.2">
      <c r="A14" s="116">
        <extLst>
          <ext uri="5/26/2021 9:39:52 PM#fa335e87-5dbe-4455-a01a-d9299d2bb176"/>
        </extLst>
      </c>
      <c r="B14" s="109"/>
      <c r="C14" s="52"/>
      <c r="D14" s="109"/>
      <c r="E14" s="53"/>
      <c r="F14" s="109"/>
      <c r="G14" s="112"/>
      <c r="H14" s="120"/>
      <c r="I14" s="122">
        <v>5</v>
      </c>
      <c r="J14" s="127" t="e">
        <f>P4</f>
        <v>#REF!</v>
      </c>
      <c r="K14" s="126" t="e">
        <f t="shared" ref="K14" si="6">$J14*0.3</f>
        <v>#REF!</v>
      </c>
      <c r="L14" s="126" t="e">
        <f>$J14*0.5</f>
        <v>#REF!</v>
      </c>
      <c r="M14" s="126" t="e">
        <f t="shared" si="2"/>
        <v>#REF!</v>
      </c>
      <c r="N14" s="127" t="e">
        <f t="shared" si="3"/>
        <v>#REF!</v>
      </c>
      <c r="O14" s="127" t="e">
        <f t="shared" si="4"/>
        <v>#REF!</v>
      </c>
      <c r="P14" s="127" t="e">
        <f t="shared" si="5"/>
        <v>#REF!</v>
      </c>
      <c r="Q14"/>
      <c r="R14"/>
    </row>
    <row r="15" spans="1:18" x14ac:dyDescent="0.2">
      <c r="A15" s="117">
        <extLst>
          <ext uri="5/26/2021 9:39:52 PM#fd16e1d6-a9a6-4cff-8a04-9c1ff717de34"/>
        </extLst>
      </c>
      <c r="B15" s="109"/>
      <c r="C15" s="52"/>
      <c r="D15" s="109"/>
      <c r="E15" s="53"/>
      <c r="F15" s="109"/>
      <c r="G15" s="112"/>
      <c r="H15" s="120"/>
      <c r="Q15"/>
      <c r="R15"/>
    </row>
    <row r="16" spans="1:18" x14ac:dyDescent="0.2">
      <c r="A16" s="116">
        <extLst>
          <ext uri="5/26/2021 9:39:52 PM#c92c0fdf-b0e7-415c-9a45-b34a962a2254"/>
        </extLst>
      </c>
      <c r="B16" s="109"/>
      <c r="C16" s="52"/>
      <c r="D16" s="109"/>
      <c r="E16" s="53"/>
      <c r="F16" s="109"/>
      <c r="G16" s="112"/>
      <c r="H16" s="120"/>
      <c r="Q16"/>
      <c r="R16"/>
    </row>
    <row r="17" spans="1:18" x14ac:dyDescent="0.2">
      <c r="A17" s="116">
        <extLst>
          <ext uri="5/26/2021 9:39:52 PM#f5d6a4d9-57bc-4d1b-aac7-fa86ee8a89da"/>
        </extLst>
      </c>
      <c r="B17" s="109"/>
      <c r="C17" s="52"/>
      <c r="D17" s="109"/>
      <c r="E17" s="53"/>
      <c r="F17" s="109"/>
      <c r="G17" s="112"/>
      <c r="H17" s="120"/>
      <c r="Q17"/>
      <c r="R17"/>
    </row>
    <row r="18" spans="1:18" x14ac:dyDescent="0.2">
      <c r="A18" s="116">
        <extLst>
          <ext uri="5/26/2021 9:39:52 PM#d81fc2df-9657-41de-bf85-0608c146459d"/>
        </extLst>
      </c>
      <c r="B18" s="109"/>
      <c r="C18" s="52"/>
      <c r="D18" s="109"/>
      <c r="E18" s="53"/>
      <c r="F18" s="109"/>
      <c r="G18" s="112"/>
      <c r="H18" s="120"/>
      <c r="J18" s="125"/>
      <c r="Q18"/>
      <c r="R18"/>
    </row>
    <row r="19" spans="1:18" x14ac:dyDescent="0.2">
      <c r="A19" s="116">
        <extLst>
          <ext uri="5/26/2021 9:39:52 PM#8dffe6a2-2acf-4660-84a8-539c48ad1100"/>
        </extLst>
      </c>
      <c r="B19" s="109"/>
      <c r="C19" s="52"/>
      <c r="D19" s="109"/>
      <c r="E19" s="53"/>
      <c r="F19" s="109"/>
      <c r="G19" s="112"/>
      <c r="H19" s="120"/>
      <c r="Q19"/>
      <c r="R19"/>
    </row>
    <row r="20" spans="1:18" x14ac:dyDescent="0.2">
      <c r="A20" s="116">
        <extLst>
          <ext uri="5/26/2021 9:39:52 PM#7f1462f6-851a-4cf1-b023-58bcee95fc7d"/>
        </extLst>
      </c>
      <c r="B20" s="109"/>
      <c r="C20" s="52"/>
      <c r="D20" s="109"/>
      <c r="E20" s="53"/>
      <c r="F20" s="109"/>
      <c r="G20" s="112"/>
      <c r="H20" s="120"/>
      <c r="Q20"/>
      <c r="R20"/>
    </row>
    <row r="21" spans="1:18" x14ac:dyDescent="0.2">
      <c r="A21" s="116">
        <extLst>
          <ext uri="5/26/2021 9:39:52 PM#2ab8f547-ab7b-4bc8-87cf-fdb8b2d46063"/>
        </extLst>
      </c>
      <c r="B21" s="109"/>
      <c r="C21" s="52"/>
      <c r="D21" s="109"/>
      <c r="E21" s="53"/>
      <c r="F21" s="109"/>
      <c r="G21" s="112"/>
      <c r="H21" s="120"/>
      <c r="Q21"/>
      <c r="R21"/>
    </row>
    <row r="22" spans="1:18" x14ac:dyDescent="0.2">
      <c r="A22" ph="1">
        <extLst>
          <ext uri="5/26/2021 9:39:52 PM#1353eac3-010f-4a71-a583-e91796ec1f83"/>
        </extLst>
      </c>
      <c r="G22" s="121"/>
      <c r="Q22"/>
      <c r="R22"/>
    </row>
    <row r="23" spans="1:18" x14ac:dyDescent="0.2">
      <c r="A23" ph="1">
        <extLst>
          <ext uri="5/26/2021 9:39:52 PM#8b838856-dcc0-4d1a-bbc6-943bb774ecaf"/>
        </extLst>
      </c>
      <c r="G23" s="121"/>
      <c r="Q23"/>
      <c r="R23"/>
    </row>
    <row r="24" spans="1:18" x14ac:dyDescent="0.2">
      <c r="A24" ph="1">
        <extLst>
          <ext uri="5/26/2021 9:39:52 PM#97c71b63-5e50-484b-a009-fccca324f6a0"/>
        </extLst>
      </c>
      <c r="G24" s="121"/>
      <c r="Q24"/>
      <c r="R24"/>
    </row>
    <row r="25" spans="1:18" x14ac:dyDescent="0.2">
      <c r="A25" ph="1">
        <extLst>
          <ext uri="5/26/2021 9:39:52 PM#aa83b6ed-3601-4c96-b1be-0bf2062cc704"/>
        </extLst>
      </c>
      <c r="Q25"/>
      <c r="R25"/>
    </row>
    <row r="26" spans="1:18" x14ac:dyDescent="0.2">
      <c r="A26" ph="1">
        <extLst>
          <ext uri="5/26/2021 9:39:52 PM#85be80ca-e25b-4782-a629-6a0a4695d8ec"/>
        </extLst>
      </c>
      <c r="Q26"/>
      <c r="R26"/>
    </row>
    <row r="27" spans="1:18" x14ac:dyDescent="0.2">
      <c r="A27" ph="1">
        <extLst>
          <ext uri="5/26/2021 9:39:52 PM#c4370961-3deb-4650-88c5-a389c393c6e2"/>
        </extLst>
      </c>
      <c r="Q27"/>
      <c r="R27"/>
    </row>
    <row r="28" spans="1:18" x14ac:dyDescent="0.2">
      <c r="A28" ph="1">
        <extLst>
          <ext uri="5/26/2021 9:39:52 PM#b603ad22-9267-48f3-878e-7a94b4d55a5f"/>
        </extLst>
      </c>
      <c r="Q28"/>
      <c r="R28"/>
    </row>
    <row r="29" spans="1:18" x14ac:dyDescent="0.2">
      <c r="A29" ph="1">
        <extLst>
          <ext uri="5/26/2021 9:39:52 PM#402f27d7-57ac-4ddb-a25a-fc00e3b2ef1a"/>
        </extLst>
      </c>
      <c r="Q29"/>
      <c r="R29"/>
    </row>
  </sheetData>
  <sheetProtection algorithmName="SHA-512" hashValue="tDNwdOh+U9BPbNppxUpPFTPruWTN1LpXSLyW8kupYmsYqOHH5o/Rk8qlSqOm6eZaBRmg6fz2fJoROofw0j72SA==" saltValue="00otAvP9osKAD4sQITLhZw==" spinCount="100000" sheet="1" objects="1" scenarios="1"/>
  <mergeCells count="4">
    <mergeCell ref="I1:R1"/>
    <mergeCell ref="M4:N4"/>
    <mergeCell ref="P4:Q4"/>
    <mergeCell ref="J4:K4"/>
  </mergeCells>
  <pageMargins left="0.7" right="0.7" top="0.75" bottom="0.75" header="0.3" footer="0.3"/>
  <pageSetup orientation="landscape" r:id="rId1"/>
  <legacyDrawing r:id="rId2"/>
  <extLst>
    <ext uri="5/26/2021 9:39:52 PM#577e60a2-7be5-44c7-ad2d-3499def0e516"/>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5"/>
  <sheetViews>
    <sheetView topLeftCell="A2" workbookViewId="0">
      <selection activeCell="D21" sqref="D21"/>
    </sheetView>
  </sheetViews>
  <sheetFormatPr defaultColWidth="16.5" defaultRowHeight="12.75" x14ac:dyDescent="0.2"/>
  <cols>
    <col min="1" max="16384" width="16.5" style="155"/>
  </cols>
  <sheetData>
    <row r="1" spans="1:6" x14ac:dyDescent="0.2">
      <c r="A1" s="356" t="s">
        <v>147</v>
      </c>
      <c r="B1" s="356"/>
      <c r="C1" s="356"/>
      <c r="D1" s="154"/>
      <c r="E1" s="154" t="s">
        <v>148</v>
      </c>
    </row>
    <row r="2" spans="1:6" x14ac:dyDescent="0.2">
      <c r="A2" s="156" t="s">
        <v>149</v>
      </c>
      <c r="B2" s="156" t="s">
        <v>150</v>
      </c>
      <c r="C2" s="156" t="s">
        <v>151</v>
      </c>
      <c r="D2" s="156" t="s">
        <v>152</v>
      </c>
      <c r="E2" s="157" t="b">
        <f>IF(AND('Input-DevelopmentBudget'!$G$6&gt;=StartDt12,'Input-DevelopmentBudget'!$G$6&lt;=EndDt12),12,
IF(AND('Input-DevelopmentBudget'!$G$6&gt;=StartDt13,'Input-DevelopmentBudget'!$G$6&lt;=EndDt13),13,
IF(AND('Input-DevelopmentBudget'!$G$6&gt;=StartDt14,'Input-DevelopmentBudget'!$G$6&lt;=EndDt14),14,
IF(AND('Input-DevelopmentBudget'!$G$6&gt;=StartDt15,'Input-DevelopmentBudget'!$G$6&lt;=EndDt15),15,
IF(AND('Input-DevelopmentBudget'!$G$6&gt;=StartDt16,'Input-DevelopmentBudget'!$G$6&lt;=EndDt16),16,
IF(AND('Input-DevelopmentBudget'!$G$6&gt;=StartDt17,'Input-DevelopmentBudget'!$G$6&lt;=EndDt17),17,
IF(AND('Input-DevelopmentBudget'!$G$6&gt;=StartDt18,'Input-DevelopmentBudget'!$G$6&lt;=EndDt18),18,
IF(AND('Input-DevelopmentBudget'!$G$6&gt;=StartDt19,'Input-DevelopmentBudget'!$G$6&lt;=EndDt19),19,FALSE))))))))</f>
        <v>0</v>
      </c>
    </row>
    <row r="3" spans="1:6" x14ac:dyDescent="0.2">
      <c r="A3" s="156">
        <v>1</v>
      </c>
      <c r="B3" s="158">
        <v>35796</v>
      </c>
      <c r="C3" s="158">
        <v>39844</v>
      </c>
      <c r="D3" s="159">
        <v>0.1</v>
      </c>
      <c r="E3" s="160"/>
    </row>
    <row r="4" spans="1:6" x14ac:dyDescent="0.2">
      <c r="A4" s="156">
        <v>2</v>
      </c>
      <c r="B4" s="158">
        <v>39845</v>
      </c>
      <c r="C4" s="158">
        <v>40209</v>
      </c>
      <c r="D4" s="159">
        <v>8.7499999999999994E-2</v>
      </c>
      <c r="E4" s="160"/>
    </row>
    <row r="5" spans="1:6" x14ac:dyDescent="0.2">
      <c r="A5" s="156">
        <v>3</v>
      </c>
      <c r="B5" s="158">
        <v>40210</v>
      </c>
      <c r="C5" s="158">
        <v>40574</v>
      </c>
      <c r="D5" s="159">
        <v>8.5000000000000006E-2</v>
      </c>
      <c r="E5" s="160"/>
    </row>
    <row r="6" spans="1:6" x14ac:dyDescent="0.2">
      <c r="A6" s="156">
        <v>4</v>
      </c>
      <c r="B6" s="158">
        <v>40575</v>
      </c>
      <c r="C6" s="158">
        <v>40939</v>
      </c>
      <c r="D6" s="159">
        <v>0.08</v>
      </c>
      <c r="E6" s="160"/>
    </row>
    <row r="7" spans="1:6" x14ac:dyDescent="0.2">
      <c r="A7" s="156">
        <v>5</v>
      </c>
      <c r="B7" s="158">
        <v>40940</v>
      </c>
      <c r="C7" s="158">
        <v>41274</v>
      </c>
      <c r="D7" s="159">
        <v>7.4999999999999997E-2</v>
      </c>
      <c r="E7" s="160"/>
    </row>
    <row r="8" spans="1:6" x14ac:dyDescent="0.2">
      <c r="A8" s="156">
        <v>6</v>
      </c>
      <c r="B8" s="158">
        <v>41275</v>
      </c>
      <c r="C8" s="158">
        <v>41639</v>
      </c>
      <c r="D8" s="159">
        <v>7.0000000000000007E-2</v>
      </c>
      <c r="E8" s="160"/>
    </row>
    <row r="9" spans="1:6" x14ac:dyDescent="0.2">
      <c r="A9" s="156">
        <v>7</v>
      </c>
      <c r="B9" s="158">
        <v>41640</v>
      </c>
      <c r="C9" s="158">
        <v>42004</v>
      </c>
      <c r="D9" s="159">
        <v>0.08</v>
      </c>
      <c r="E9" s="160"/>
    </row>
    <row r="10" spans="1:6" x14ac:dyDescent="0.2">
      <c r="A10" s="156">
        <v>8</v>
      </c>
      <c r="B10" s="158">
        <v>42005</v>
      </c>
      <c r="C10" s="158">
        <v>42019</v>
      </c>
      <c r="D10" s="159">
        <v>0.08</v>
      </c>
    </row>
    <row r="11" spans="1:6" x14ac:dyDescent="0.2">
      <c r="A11" s="156">
        <v>9</v>
      </c>
      <c r="B11" s="158">
        <v>42020</v>
      </c>
      <c r="C11" s="158">
        <v>42369</v>
      </c>
      <c r="D11" s="159">
        <v>7.4999999999999997E-2</v>
      </c>
    </row>
    <row r="12" spans="1:6" x14ac:dyDescent="0.2">
      <c r="A12" s="156">
        <v>10</v>
      </c>
      <c r="B12" s="158">
        <v>42370</v>
      </c>
      <c r="C12" s="158">
        <v>42735</v>
      </c>
      <c r="D12" s="159">
        <v>7.4999999999999997E-2</v>
      </c>
      <c r="F12" s="161">
        <f>PV((0.075/12),240,-395.42)</f>
        <v>49084.33</v>
      </c>
    </row>
    <row r="13" spans="1:6" x14ac:dyDescent="0.2">
      <c r="A13" s="156">
        <v>11</v>
      </c>
      <c r="B13" s="158">
        <v>42736</v>
      </c>
      <c r="C13" s="158">
        <v>43100</v>
      </c>
      <c r="D13" s="159">
        <v>7.2499999999999995E-2</v>
      </c>
    </row>
    <row r="14" spans="1:6" x14ac:dyDescent="0.2">
      <c r="A14" s="156">
        <v>12</v>
      </c>
      <c r="B14" s="158">
        <v>43101</v>
      </c>
      <c r="C14" s="158">
        <v>43465</v>
      </c>
      <c r="D14" s="159">
        <v>7.4999999999999997E-2</v>
      </c>
    </row>
    <row r="15" spans="1:6" x14ac:dyDescent="0.2">
      <c r="A15" s="156">
        <v>13</v>
      </c>
      <c r="B15" s="158">
        <v>43466</v>
      </c>
      <c r="C15" s="158">
        <v>43830</v>
      </c>
      <c r="D15" s="159">
        <v>8.5000000000000006E-2</v>
      </c>
    </row>
    <row r="16" spans="1:6" x14ac:dyDescent="0.2">
      <c r="A16" s="156">
        <v>14</v>
      </c>
      <c r="B16" s="158">
        <v>43831</v>
      </c>
      <c r="C16" s="158">
        <v>44196</v>
      </c>
      <c r="D16" s="159">
        <v>7.4999999999999997E-2</v>
      </c>
    </row>
    <row r="17" spans="1:7" x14ac:dyDescent="0.2">
      <c r="A17" s="156">
        <v>15</v>
      </c>
      <c r="B17" s="158">
        <v>44197</v>
      </c>
      <c r="C17" s="158">
        <v>44561</v>
      </c>
      <c r="D17" s="159">
        <v>6.5000000000000002E-2</v>
      </c>
    </row>
    <row r="18" spans="1:7" x14ac:dyDescent="0.2">
      <c r="A18" s="156">
        <v>16</v>
      </c>
      <c r="B18" s="158">
        <v>44562</v>
      </c>
      <c r="C18" s="158">
        <v>44926</v>
      </c>
      <c r="D18" s="159">
        <v>7.0000000000000007E-2</v>
      </c>
    </row>
    <row r="19" spans="1:7" x14ac:dyDescent="0.2">
      <c r="A19" s="156">
        <v>17</v>
      </c>
      <c r="B19" s="158">
        <v>44927</v>
      </c>
      <c r="C19" s="158">
        <v>45291</v>
      </c>
      <c r="D19" s="159">
        <v>0.11749999999999999</v>
      </c>
    </row>
    <row r="20" spans="1:7" x14ac:dyDescent="0.2">
      <c r="A20" s="156">
        <v>18</v>
      </c>
      <c r="B20" s="158">
        <v>45292</v>
      </c>
      <c r="C20" s="158">
        <v>45657</v>
      </c>
      <c r="D20" s="159">
        <v>0.1075</v>
      </c>
    </row>
    <row r="21" spans="1:7" x14ac:dyDescent="0.2">
      <c r="A21" s="156">
        <v>19</v>
      </c>
      <c r="B21" s="158">
        <v>45658</v>
      </c>
      <c r="C21" s="158">
        <v>46022</v>
      </c>
      <c r="D21" s="358">
        <v>9.8750000000000004E-2</v>
      </c>
    </row>
    <row r="22" spans="1:7" ht="70.5" customHeight="1" x14ac:dyDescent="0.2">
      <c r="A22" s="357" t="s">
        <v>153</v>
      </c>
      <c r="B22" s="357"/>
      <c r="C22" s="357"/>
      <c r="D22" s="357"/>
      <c r="E22" s="357"/>
      <c r="F22" s="357"/>
      <c r="G22" s="357"/>
    </row>
    <row r="23" spans="1:7" x14ac:dyDescent="0.2">
      <c r="A23" s="156"/>
      <c r="B23" s="158"/>
      <c r="C23" s="158"/>
      <c r="D23" s="159"/>
    </row>
    <row r="24" spans="1:7" x14ac:dyDescent="0.2">
      <c r="A24" s="162">
        <v>0.15</v>
      </c>
      <c r="B24" s="163" t="s">
        <v>154</v>
      </c>
    </row>
    <row r="25" spans="1:7" x14ac:dyDescent="0.2">
      <c r="A25" s="164">
        <v>250000</v>
      </c>
      <c r="B25" s="163" t="s">
        <v>155</v>
      </c>
    </row>
  </sheetData>
  <sheetProtection selectLockedCells="1" selectUnlockedCells="1"/>
  <mergeCells count="2">
    <mergeCell ref="A1:C1"/>
    <mergeCell ref="A22:G22"/>
  </mergeCell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70C0"/>
  </sheetPr>
  <dimension ref="A1:E24"/>
  <sheetViews>
    <sheetView workbookViewId="0">
      <pane xSplit="1" ySplit="7" topLeftCell="B8" activePane="bottomRight" state="frozen"/>
      <selection pane="topRight" activeCell="B1" sqref="B1"/>
      <selection pane="bottomLeft" activeCell="A8" sqref="A8"/>
      <selection pane="bottomRight" activeCell="E18" sqref="E18"/>
    </sheetView>
  </sheetViews>
  <sheetFormatPr defaultRowHeight="12.75" x14ac:dyDescent="0.2"/>
  <cols>
    <col min="2" max="2" width="12.6640625" customWidth="1"/>
    <col min="3" max="3" width="29.33203125" customWidth="1"/>
    <col min="4" max="4" width="76.5" customWidth="1"/>
    <col min="5" max="5" width="72" customWidth="1"/>
  </cols>
  <sheetData>
    <row r="1" spans="1:5" x14ac:dyDescent="0.2">
      <c r="A1" ph="1">
        <extLst>
          <ext uri="5/26/2021 9:39:52 PM#cdac7d9f-0b62-4eea-899e-fdef5edf66cd"/>
        </extLst>
      </c>
      <c r="B1" ph="1">
        <extLst>
          <ext uri="5/26/2021 9:39:52 PM#97f0513d-1363-40c7-9f38-c0c1d13292db"/>
        </extLst>
      </c>
      <c r="C1" ph="1">
        <extLst>
          <ext uri="5/26/2021 9:39:52 PM#1e7a15b7-6e9a-419a-a9ec-019aee1ae5d7"/>
        </extLst>
      </c>
      <c r="D1" ph="1">
        <extLst>
          <ext uri="5/26/2021 9:39:52 PM#65ffb65f-608c-41ff-9cf3-254cf2f0f151"/>
        </extLst>
      </c>
      <c r="E1" ph="1">
        <extLst>
          <ext uri="5/26/2021 9:39:52 PM#d18ca25e-f36e-49b0-8115-af846a39e024"/>
        </extLst>
      </c>
    </row>
    <row r="2" spans="1:5" x14ac:dyDescent="0.2">
      <c r="A2" ph="1">
        <extLst>
          <ext uri="5/26/2021 9:39:52 PM#1c11fda2-8b76-421b-9dda-ae6068cb7784"/>
        </extLst>
      </c>
    </row>
    <row r="3" spans="1:5" x14ac:dyDescent="0.2">
      <c r="A3" ph="1">
        <extLst>
          <ext uri="5/26/2021 9:39:52 PM#c2c6c182-043f-49a0-b2d4-5253efb04edc"/>
        </extLst>
      </c>
    </row>
    <row r="4" spans="1:5" x14ac:dyDescent="0.2">
      <c r="A4" ph="1">
        <extLst>
          <ext uri="5/26/2021 9:39:52 PM#443f1867-449e-48f5-9ccb-5d6190231812"/>
        </extLst>
      </c>
    </row>
    <row r="5" spans="1:5" x14ac:dyDescent="0.2">
      <c r="A5" ph="1">
        <extLst>
          <ext uri="5/26/2021 9:39:52 PM#300c760c-8d4b-40ea-8908-3c18a4ed8fc1"/>
        </extLst>
      </c>
    </row>
    <row r="6" spans="1:5" ht="9" customHeight="1" x14ac:dyDescent="0.2">
      <c r="A6" ph="1">
        <extLst>
          <ext uri="5/26/2021 9:39:52 PM#f9aa9248-fe2b-4707-bfb4-4fa478221e9b"/>
        </extLst>
      </c>
    </row>
    <row r="7" spans="1:5" ht="42.75" customHeight="1" x14ac:dyDescent="0.2">
      <c r="A7" s="77" t="s">
        <v>70</v>
        <extLst>
          <ext uri="5/26/2021 9:39:52 PM#70ba397d-3b82-4746-9411-002efaf88a04"/>
        </extLst>
      </c>
      <c r="B7" s="79" t="s">
        <v>75</v>
      </c>
      <c r="C7" s="77" t="s">
        <v>74</v>
      </c>
      <c r="D7" s="77" t="s">
        <v>71</v>
      </c>
      <c r="E7" s="77" t="s">
        <v>73</v>
      </c>
    </row>
    <row r="8" spans="1:5" x14ac:dyDescent="0.2">
      <c r="A8" s="131">
        <v>43956</v>
        <extLst>
          <ext uri="5/26/2021 9:39:52 PM#3a668f66-6481-41ad-b5f4-a0e22d6819e5"/>
        </extLst>
      </c>
      <c r="B8" s="11" t="s">
        <v>89</v>
      </c>
      <c r="C8" s="11" t="s">
        <v>91</v>
      </c>
      <c r="D8" s="11" t="s">
        <v>90</v>
      </c>
    </row>
    <row r="9" spans="1:5" x14ac:dyDescent="0.2">
      <c r="A9" s="131">
        <v>44342</v>
        <extLst>
          <ext uri="5/26/2021 9:39:52 PM#a02fcc29-ccca-45ad-b906-e97181ef14bb"/>
        </extLst>
      </c>
      <c r="B9" s="11" t="s">
        <v>89</v>
      </c>
      <c r="C9" t="s">
        <v>81</v>
      </c>
      <c r="D9" s="11" t="s">
        <v>97</v>
      </c>
    </row>
    <row r="10" spans="1:5" x14ac:dyDescent="0.2">
      <c r="A10" s="131">
        <v>44342</v>
        <extLst>
          <ext uri="5/26/2021 9:39:52 PM#3fe4071d-5f77-456e-99a8-9cb7df57bdbb"/>
        </extLst>
      </c>
      <c r="B10" s="11" t="s">
        <v>89</v>
      </c>
      <c r="C10" s="11" t="s">
        <v>82</v>
      </c>
      <c r="D10" s="11" t="s">
        <v>97</v>
      </c>
    </row>
    <row r="11" spans="1:5" x14ac:dyDescent="0.2">
      <c r="A11" s="131">
        <v>44342</v>
        <extLst>
          <ext uri="5/26/2021 9:39:52 PM#0d5414ae-e3b7-4428-9307-d2775577cc9d"/>
        </extLst>
      </c>
      <c r="B11" s="11" t="s">
        <v>89</v>
      </c>
      <c r="C11" s="11" t="s">
        <v>83</v>
      </c>
      <c r="D11" s="11" t="s">
        <v>97</v>
      </c>
    </row>
    <row r="12" spans="1:5" x14ac:dyDescent="0.2">
      <c r="A12" s="131">
        <v>44342</v>
        <extLst>
          <ext uri="5/26/2021 9:39:52 PM#af38a4fd-bc4b-4436-85c3-d637b500025c"/>
        </extLst>
      </c>
      <c r="B12" s="11" t="s">
        <v>89</v>
      </c>
      <c r="C12" s="11" t="s">
        <v>84</v>
      </c>
      <c r="D12" s="11" t="s">
        <v>97</v>
      </c>
    </row>
    <row r="13" spans="1:5" x14ac:dyDescent="0.2">
      <c r="A13" s="131">
        <v>44342</v>
        <extLst>
          <ext uri="5/26/2021 9:39:52 PM#6492accb-38f4-4f1c-ad7b-a443e6dade34"/>
        </extLst>
      </c>
      <c r="B13" s="11" t="s">
        <v>89</v>
      </c>
      <c r="C13" s="11" t="s">
        <v>91</v>
      </c>
      <c r="D13" s="11" t="s">
        <v>96</v>
      </c>
    </row>
    <row r="14" spans="1:5" x14ac:dyDescent="0.2">
      <c r="A14" s="131">
        <v>44958</v>
      </c>
      <c r="B14" t="s">
        <v>169</v>
      </c>
      <c r="C14" t="s">
        <v>175</v>
      </c>
      <c r="D14" t="s">
        <v>174</v>
      </c>
    </row>
    <row r="15" spans="1:5" x14ac:dyDescent="0.2">
      <c r="A15" s="131">
        <v>44959</v>
      </c>
      <c r="B15" t="s">
        <v>169</v>
      </c>
      <c r="C15" t="s">
        <v>176</v>
      </c>
      <c r="D15" t="s">
        <v>170</v>
      </c>
    </row>
    <row r="16" spans="1:5" x14ac:dyDescent="0.2">
      <c r="A16" s="131">
        <v>44960</v>
      </c>
      <c r="B16" t="s">
        <v>169</v>
      </c>
      <c r="C16" t="s">
        <v>176</v>
      </c>
      <c r="D16" t="s">
        <v>171</v>
      </c>
    </row>
    <row r="17" spans="1:4" x14ac:dyDescent="0.2">
      <c r="A17" s="131">
        <v>44961</v>
      </c>
      <c r="B17" t="s">
        <v>169</v>
      </c>
      <c r="C17" t="s">
        <v>176</v>
      </c>
      <c r="D17" t="s">
        <v>172</v>
      </c>
    </row>
    <row r="18" spans="1:4" x14ac:dyDescent="0.2">
      <c r="A18" s="131">
        <v>44962</v>
      </c>
      <c r="B18" t="s">
        <v>169</v>
      </c>
      <c r="C18" t="s">
        <v>176</v>
      </c>
      <c r="D18" t="s">
        <v>173</v>
      </c>
    </row>
    <row r="19" spans="1:4" x14ac:dyDescent="0.2">
      <c r="A19" s="131">
        <v>44963</v>
      </c>
      <c r="B19" t="s">
        <v>169</v>
      </c>
      <c r="C19" t="s">
        <v>177</v>
      </c>
      <c r="D19" t="s">
        <v>178</v>
      </c>
    </row>
    <row r="20" spans="1:4" x14ac:dyDescent="0.2">
      <c r="A20" s="131">
        <v>2023</v>
      </c>
      <c r="B20" s="11" t="s">
        <v>169</v>
      </c>
      <c r="C20" s="11" t="s">
        <v>177</v>
      </c>
      <c r="D20" s="11" t="s">
        <v>183</v>
      </c>
    </row>
    <row r="21" spans="1:4" x14ac:dyDescent="0.2">
      <c r="A21" s="131">
        <v>45268</v>
      </c>
      <c r="B21" s="11" t="s">
        <v>169</v>
      </c>
      <c r="C21" s="11" t="s">
        <v>177</v>
      </c>
      <c r="D21" s="11" t="s">
        <v>181</v>
      </c>
    </row>
    <row r="22" spans="1:4" x14ac:dyDescent="0.2">
      <c r="D22" s="11" t="s">
        <v>182</v>
      </c>
    </row>
    <row r="23" spans="1:4" x14ac:dyDescent="0.2">
      <c r="D23" s="11" t="s">
        <v>96</v>
      </c>
    </row>
    <row r="24" spans="1:4" x14ac:dyDescent="0.2">
      <c r="A24" s="131">
        <v>45663</v>
      </c>
      <c r="B24" t="s">
        <v>169</v>
      </c>
      <c r="C24" t="s">
        <v>176</v>
      </c>
      <c r="D24" s="11" t="s">
        <v>96</v>
      </c>
    </row>
  </sheetData>
  <pageMargins left="0.7" right="0.7" top="0.75" bottom="0.75" header="0.3" footer="0.3"/>
  <drawing r:id="rId1"/>
  <extLst>
    <ext uri="5/26/2021 9:39:52 PM#14a0214a-41a5-4365-bdaa-be10cfe7796b"/>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pc="http://schemas.microsoft.com/office/infopath/2007/PartnerControls" xmlns:xsi="http://www.w3.org/2001/XMLSchema-instance">
  <documentManagement>
    <ContentTypeId xmlns="http://schemas.microsoft.com/sharepoint/v3">0x010100E589B17103C22346A1FD625A01CCB5A1</ContentTypeId>
    <TemplateUrl xmlns="http://schemas.microsoft.com/sharepoint/v3" xsi:nil="true"/>
    <_SourceUrl xmlns="http://schemas.microsoft.com/sharepoint/v3" xsi:nil="true"/>
    <xd_ProgID xmlns="http://schemas.microsoft.com/sharepoint/v3" xsi:nil="true"/>
    <Order xmlns="http://schemas.microsoft.com/sharepoint/v3" xsi:nil="true"/>
    <_SharedFileIndex xmlns="http://schemas.microsoft.com/sharepoint/v3" xsi:nil="true"/>
    <MetaInfo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589B17103C22346A1FD625A01CCB5A1" ma:contentTypeVersion="" ma:contentTypeDescription="Create a new document." ma:contentTypeScope="" ma:versionID="c13c972ab96abb3b7675a12bdf22ad5c">
  <xsd:schema xmlns:xsd="http://www.w3.org/2001/XMLSchema" xmlns:xs="http://www.w3.org/2001/XMLSchema" xmlns:p="http://schemas.microsoft.com/office/2006/metadata/properties" xmlns:ns1="http://schemas.microsoft.com/sharepoint/v3" targetNamespace="http://schemas.microsoft.com/office/2006/metadata/properties" ma:root="true" ma:fieldsID="fcb03f435d8c838b9a5e2c5aef1e8c2a" ns1:_="">
    <xsd:import namespace="http://schemas.microsoft.com/sharepoint/v3"/>
    <xsd:element name="properties">
      <xsd:complexType>
        <xsd:sequence>
          <xsd:element name="documentManagement">
            <xsd:complexType>
              <xsd:all>
                <xsd:element ref="ns1:_ModerationComments" minOccurs="0"/>
                <xsd:element ref="ns1:File_x0020_Type" minOccurs="0"/>
                <xsd:element ref="ns1:HTML_x0020_File_x0020_Type" minOccurs="0"/>
                <xsd:element ref="ns1:_SourceUrl" minOccurs="0"/>
                <xsd:element ref="ns1:_SharedFileIndex" minOccurs="0"/>
                <xsd:element ref="ns1:ContentTypeId" minOccurs="0"/>
                <xsd:element ref="ns1:TemplateUrl" minOccurs="0"/>
                <xsd:element ref="ns1:xd_ProgID" minOccurs="0"/>
                <xsd:element ref="ns1:xd_Signature" minOccurs="0"/>
                <xsd:element ref="ns1:ID" minOccurs="0"/>
                <xsd:element ref="ns1:Author" minOccurs="0"/>
                <xsd:element ref="ns1:Editor" minOccurs="0"/>
                <xsd:element ref="ns1:_HasCopyDestinations" minOccurs="0"/>
                <xsd:element ref="ns1:_CopySource" minOccurs="0"/>
                <xsd:element ref="ns1:_ModerationStatu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MetaInfo" minOccurs="0"/>
                <xsd:element ref="ns1:_Level" minOccurs="0"/>
                <xsd:element ref="ns1:_IsCurrentVersion" minOccurs="0"/>
                <xsd:element ref="ns1:ItemChildCount" minOccurs="0"/>
                <xsd:element ref="ns1:FolderChildCount"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ModerationComments" ma:index="0" nillable="true" ma:displayName="Approver Comments" ma:hidden="true" ma:internalName="_ModerationComments" ma:readOnly="true">
      <xsd:simpleType>
        <xsd:restriction base="dms:Note"/>
      </xsd:simpleType>
    </xsd:element>
    <xsd:element name="File_x0020_Type" ma:index="4" nillable="true" ma:displayName="File Type" ma:hidden="true" ma:internalName="File_x0020_Type" ma:readOnly="true">
      <xsd:simpleType>
        <xsd:restriction base="dms:Text"/>
      </xsd:simpleType>
    </xsd:element>
    <xsd:element name="HTML_x0020_File_x0020_Type" ma:index="5" nillable="true" ma:displayName="HTML File Type" ma:hidden="true" ma:internalName="HTML_x0020_File_x0020_Type" ma:readOnly="true">
      <xsd:simpleType>
        <xsd:restriction base="dms:Text"/>
      </xsd:simpleType>
    </xsd:element>
    <xsd:element name="_SourceUrl" ma:index="6" nillable="true" ma:displayName="Source URL" ma:hidden="true" ma:internalName="_SourceUrl">
      <xsd:simpleType>
        <xsd:restriction base="dms:Text"/>
      </xsd:simpleType>
    </xsd:element>
    <xsd:element name="_SharedFileIndex" ma:index="7" nillable="true" ma:displayName="Shared File Index" ma:hidden="true" ma:internalName="_SharedFileIndex">
      <xsd:simpleType>
        <xsd:restriction base="dms:Text"/>
      </xsd:simpleType>
    </xsd:element>
    <xsd:element name="ContentTypeId" ma:index="9" nillable="true" ma:displayName="Content Type ID" ma:hidden="true" ma:internalName="ContentTypeId" ma:readOnly="true">
      <xsd:simpleType>
        <xsd:restriction base="dms:Unknown"/>
      </xsd:simpleType>
    </xsd:element>
    <xsd:element name="TemplateUrl" ma:index="10" nillable="true" ma:displayName="Template Link" ma:hidden="true" ma:internalName="TemplateUrl">
      <xsd:simpleType>
        <xsd:restriction base="dms:Text"/>
      </xsd:simpleType>
    </xsd:element>
    <xsd:element name="xd_ProgID" ma:index="11" nillable="true" ma:displayName="HTML File Link" ma:hidden="true" ma:internalName="xd_ProgID">
      <xsd:simpleType>
        <xsd:restriction base="dms:Text"/>
      </xsd:simpleType>
    </xsd:element>
    <xsd:element name="xd_Signature" ma:index="12" nillable="true" ma:displayName="Is Signed" ma:hidden="true" ma:internalName="xd_Signature" ma:readOnly="true">
      <xsd:simpleType>
        <xsd:restriction base="dms:Boolean"/>
      </xsd:simpleType>
    </xsd:element>
    <xsd:element name="ID" ma:index="13" nillable="true" ma:displayName="ID" ma:internalName="ID" ma:readOnly="true">
      <xsd:simpleType>
        <xsd:restriction base="dms:Unknown"/>
      </xsd:simpleType>
    </xsd:element>
    <xsd:element name="Author" ma:index="16" nillable="true" ma:displayName="Created By"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18" nillable="true" ma:displayName="Modified By"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19" nillable="true" ma:displayName="Has Copy Destinations" ma:hidden="true" ma:internalName="_HasCopyDestinations" ma:readOnly="true">
      <xsd:simpleType>
        <xsd:restriction base="dms:Boolean"/>
      </xsd:simpleType>
    </xsd:element>
    <xsd:element name="_CopySource" ma:index="20" nillable="true" ma:displayName="Copy Source" ma:internalName="_CopySource" ma:readOnly="true">
      <xsd:simpleType>
        <xsd:restriction base="dms:Text"/>
      </xsd:simpleType>
    </xsd:element>
    <xsd:element name="_ModerationStatus" ma:index="21" nillable="true" ma:displayName="Approval Status" ma:default="0" ma:hidden="true" ma:internalName="_ModerationStatus" ma:readOnly="true">
      <xsd:simpleType>
        <xsd:restriction base="dms:Unknown"/>
      </xsd:simpleType>
    </xsd:element>
    <xsd:element name="FileRef" ma:index="22" nillable="true" ma:displayName="URL Path" ma:hidden="true" ma:list="Docs" ma:internalName="FileRef" ma:readOnly="true" ma:showField="FullUrl">
      <xsd:simpleType>
        <xsd:restriction base="dms:Lookup"/>
      </xsd:simpleType>
    </xsd:element>
    <xsd:element name="FileDirRef" ma:index="23" nillable="true" ma:displayName="Path" ma:hidden="true" ma:list="Docs" ma:internalName="FileDirRef" ma:readOnly="true" ma:showField="DirName">
      <xsd:simpleType>
        <xsd:restriction base="dms:Lookup"/>
      </xsd:simpleType>
    </xsd:element>
    <xsd:element name="Last_x0020_Modified" ma:index="24" nillable="true" ma:displayName="Modified" ma:format="TRUE" ma:hidden="true" ma:list="Docs" ma:internalName="Last_x0020_Modified" ma:readOnly="true" ma:showField="TimeLastModified">
      <xsd:simpleType>
        <xsd:restriction base="dms:Lookup"/>
      </xsd:simpleType>
    </xsd:element>
    <xsd:element name="Created_x0020_Date" ma:index="25" nillable="true" ma:displayName="Created" ma:format="TRUE" ma:hidden="true" ma:list="Docs" ma:internalName="Created_x0020_Date" ma:readOnly="true" ma:showField="TimeCreated">
      <xsd:simpleType>
        <xsd:restriction base="dms:Lookup"/>
      </xsd:simpleType>
    </xsd:element>
    <xsd:element name="File_x0020_Size" ma:index="26" nillable="true" ma:displayName="File Size" ma:format="TRUE" ma:hidden="true" ma:list="Docs" ma:internalName="File_x0020_Size" ma:readOnly="true" ma:showField="SizeInKB">
      <xsd:simpleType>
        <xsd:restriction base="dms:Lookup"/>
      </xsd:simpleType>
    </xsd:element>
    <xsd:element name="FSObjType" ma:index="27" nillable="true" ma:displayName="Item Type" ma:hidden="true" ma:list="Docs" ma:internalName="FSObjType" ma:readOnly="true" ma:showField="FSType">
      <xsd:simpleType>
        <xsd:restriction base="dms:Lookup"/>
      </xsd:simpleType>
    </xsd:element>
    <xsd:element name="SortBehavior" ma:index="28" nillable="true" ma:displayName="Sort Type" ma:hidden="true" ma:list="Docs" ma:internalName="SortBehavior" ma:readOnly="true" ma:showField="SortBehavior">
      <xsd:simpleType>
        <xsd:restriction base="dms:Lookup"/>
      </xsd:simpleType>
    </xsd:element>
    <xsd:element name="CheckedOutUserId" ma:index="30" nillable="true" ma:displayName="ID of the User who has the item Checked Out" ma:hidden="true" ma:list="Docs" ma:internalName="CheckedOutUserId" ma:readOnly="true" ma:showField="CheckoutUserId">
      <xsd:simpleType>
        <xsd:restriction base="dms:Lookup"/>
      </xsd:simpleType>
    </xsd:element>
    <xsd:element name="IsCheckedoutToLocal" ma:index="31" nillable="true" ma:displayName="Is Checked out to local" ma:hidden="true" ma:list="Docs" ma:internalName="IsCheckedoutToLocal" ma:readOnly="true" ma:showField="IsCheckoutToLocal">
      <xsd:simpleType>
        <xsd:restriction base="dms:Lookup"/>
      </xsd:simpleType>
    </xsd:element>
    <xsd:element name="CheckoutUser" ma:index="32" nillable="true" ma:displayName="Checked Out T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33" nillable="true" ma:displayName="Unique Id" ma:hidden="true" ma:list="Docs" ma:internalName="UniqueId" ma:readOnly="true" ma:showField="UniqueId">
      <xsd:simpleType>
        <xsd:restriction base="dms:Lookup"/>
      </xsd:simpleType>
    </xsd:element>
    <xsd:element name="SyncClientId" ma:index="34" nillable="true" ma:displayName="Client Id" ma:hidden="true" ma:list="Docs" ma:internalName="SyncClientId" ma:readOnly="true" ma:showField="SyncClientId">
      <xsd:simpleType>
        <xsd:restriction base="dms:Lookup"/>
      </xsd:simpleType>
    </xsd:element>
    <xsd:element name="ProgId" ma:index="35" nillable="true" ma:displayName="ProgId" ma:hidden="true" ma:list="Docs" ma:internalName="ProgId" ma:readOnly="true" ma:showField="ProgId">
      <xsd:simpleType>
        <xsd:restriction base="dms:Lookup"/>
      </xsd:simpleType>
    </xsd:element>
    <xsd:element name="ScopeId" ma:index="36" nillable="true" ma:displayName="ScopeId" ma:hidden="true" ma:list="Docs" ma:internalName="ScopeId" ma:readOnly="true" ma:showField="ScopeId">
      <xsd:simpleType>
        <xsd:restriction base="dms:Lookup"/>
      </xsd:simpleType>
    </xsd:element>
    <xsd:element name="VirusStatus" ma:index="37" nillable="true" ma:displayName="Virus Status" ma:format="TRUE" ma:hidden="true" ma:list="Docs" ma:internalName="VirusStatus" ma:readOnly="true" ma:showField="Size">
      <xsd:simpleType>
        <xsd:restriction base="dms:Lookup"/>
      </xsd:simpleType>
    </xsd:element>
    <xsd:element name="CheckedOutTitle" ma:index="38" nillable="true" ma:displayName="Checked Out To" ma:format="TRUE" ma:hidden="true" ma:list="Docs" ma:internalName="CheckedOutTitle" ma:readOnly="true" ma:showField="CheckedOutTitle">
      <xsd:simpleType>
        <xsd:restriction base="dms:Lookup"/>
      </xsd:simpleType>
    </xsd:element>
    <xsd:element name="_CheckinComment" ma:index="39" nillable="true" ma:displayName="Check In Comment" ma:format="TRUE" ma:list="Docs" ma:internalName="_CheckinComment" ma:readOnly="true" ma:showField="CheckinComment">
      <xsd:simpleType>
        <xsd:restriction base="dms:Lookup"/>
      </xsd:simpleType>
    </xsd:element>
    <xsd:element name="MetaInfo" ma:index="52" nillable="true" ma:displayName="Property Bag" ma:hidden="true" ma:list="Docs" ma:internalName="MetaInfo" ma:showField="MetaInfo">
      <xsd:simpleType>
        <xsd:restriction base="dms:Lookup"/>
      </xsd:simpleType>
    </xsd:element>
    <xsd:element name="_Level" ma:index="53" nillable="true" ma:displayName="Level" ma:hidden="true" ma:internalName="_Level" ma:readOnly="true">
      <xsd:simpleType>
        <xsd:restriction base="dms:Unknown"/>
      </xsd:simpleType>
    </xsd:element>
    <xsd:element name="_IsCurrentVersion" ma:index="54" nillable="true" ma:displayName="Is Current Version" ma:hidden="true" ma:internalName="_IsCurrentVersion" ma:readOnly="true">
      <xsd:simpleType>
        <xsd:restriction base="dms:Boolean"/>
      </xsd:simpleType>
    </xsd:element>
    <xsd:element name="ItemChildCount" ma:index="55" nillable="true" ma:displayName="Item Child Count" ma:hidden="true" ma:list="Docs" ma:internalName="ItemChildCount" ma:readOnly="true" ma:showField="ItemChildCount">
      <xsd:simpleType>
        <xsd:restriction base="dms:Lookup"/>
      </xsd:simpleType>
    </xsd:element>
    <xsd:element name="FolderChildCount" ma:index="56" nillable="true" ma:displayName="Folder Child Count" ma:hidden="true" ma:list="Docs" ma:internalName="FolderChildCount" ma:readOnly="true" ma:showField="FolderChildCount">
      <xsd:simpleType>
        <xsd:restriction base="dms:Lookup"/>
      </xsd:simpleType>
    </xsd:element>
    <xsd:element name="owshiddenversion" ma:index="60" nillable="true" ma:displayName="owshiddenversion" ma:hidden="true" ma:internalName="owshiddenversion" ma:readOnly="true">
      <xsd:simpleType>
        <xsd:restriction base="dms:Unknown"/>
      </xsd:simpleType>
    </xsd:element>
    <xsd:element name="_UIVersion" ma:index="61" nillable="true" ma:displayName="UI Version" ma:hidden="true" ma:internalName="_UIVersion" ma:readOnly="true">
      <xsd:simpleType>
        <xsd:restriction base="dms:Unknown"/>
      </xsd:simpleType>
    </xsd:element>
    <xsd:element name="_UIVersionString" ma:index="62" nillable="true" ma:displayName="Version" ma:internalName="_UIVersionString" ma:readOnly="true">
      <xsd:simpleType>
        <xsd:restriction base="dms:Text"/>
      </xsd:simpleType>
    </xsd:element>
    <xsd:element name="InstanceID" ma:index="63" nillable="true" ma:displayName="Instance ID" ma:hidden="true" ma:internalName="InstanceID" ma:readOnly="true">
      <xsd:simpleType>
        <xsd:restriction base="dms:Unknown"/>
      </xsd:simpleType>
    </xsd:element>
    <xsd:element name="Order" ma:index="64" nillable="true" ma:displayName="Order" ma:hidden="true" ma:internalName="Order">
      <xsd:simpleType>
        <xsd:restriction base="dms:Number"/>
      </xsd:simpleType>
    </xsd:element>
    <xsd:element name="GUID" ma:index="65" nillable="true" ma:displayName="GUID" ma:hidden="true" ma:internalName="GUID" ma:readOnly="true">
      <xsd:simpleType>
        <xsd:restriction base="dms:Unknown"/>
      </xsd:simpleType>
    </xsd:element>
    <xsd:element name="WorkflowVersion" ma:index="66" nillable="true" ma:displayName="Workflow Version" ma:hidden="true" ma:internalName="WorkflowVersion" ma:readOnly="true">
      <xsd:simpleType>
        <xsd:restriction base="dms:Unknown"/>
      </xsd:simpleType>
    </xsd:element>
    <xsd:element name="WorkflowInstanceID" ma:index="67" nillable="true" ma:displayName="Workflow Instance ID" ma:hidden="true" ma:internalName="WorkflowInstanceID" ma:readOnly="true">
      <xsd:simpleType>
        <xsd:restriction base="dms:Unknown"/>
      </xsd:simpleType>
    </xsd:element>
    <xsd:element name="ParentVersionString" ma:index="68" nillable="true" ma:displayName="Source Version (Converted Document)" ma:hidden="true" ma:list="Docs" ma:internalName="ParentVersionString" ma:readOnly="true" ma:showField="ParentVersionString">
      <xsd:simpleType>
        <xsd:restriction base="dms:Lookup"/>
      </xsd:simpleType>
    </xsd:element>
    <xsd:element name="ParentLeafName" ma:index="69" nillable="true" ma:displayName="Source Name (Converted Document)" ma:hidden="true" ma:list="Docs" ma:internalName="ParentLeafName" ma:readOnly="true" ma:showField="ParentLeafName">
      <xsd:simpleType>
        <xsd:restriction base="dms:Lookup"/>
      </xsd:simpleType>
    </xsd:element>
    <xsd:element name="DocConcurrencyNumber" ma:index="70" nillable="true" ma:displayName="Document Concurrency Number" ma:hidden="true" ma:list="Docs" ma:internalName="DocConcurrencyNumber" ma:readOnly="true" ma:showField="DocConcurrencyNumber">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I 2 B i V 5 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A j Y G J 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2 B i V y i K R 7 g O A A A A E Q A A A B M A H A B G b 3 J t d W x h c y 9 T Z W N 0 a W 9 u M S 5 t I K I Y A C i g F A A A A A A A A A A A A A A A A A A A A A A A A A A A A C t O T S 7 J z M 9 T C I b Q h t Y A U E s B A i 0 A F A A C A A g A I 2 B i V 5 2 I Z o + j A A A A 9 g A A A B I A A A A A A A A A A A A A A A A A A A A A A E N v b m Z p Z y 9 Q Y W N r Y W d l L n h t b F B L A Q I t A B Q A A g A I A C N g Y l c P y u m r p A A A A O k A A A A T A A A A A A A A A A A A A A A A A O 8 A A A B b Q 2 9 u d G V u d F 9 U e X B l c 1 0 u e G 1 s U E s B A i 0 A F A A C A A g A I 2 B i V 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1 m q / w b e l N I l k j Z C 8 T w Q C w A A A A A A g A A A A A A A 2 Y A A M A A A A A Q A A A A x E C s q 8 W n 7 y D 9 p G V x J k T 9 C w A A A A A E g A A A o A A A A B A A A A B 2 u 5 8 2 R m 4 X a w t V 9 o k T D 4 j l U A A A A M G Q Y b M l n Z a b a 7 k j h E Q 9 b p + j z J 1 7 M s U 4 c 6 F X / h A O 7 b w O i R l O G h 3 4 e Z 1 H m Y g g H S B / Q m B a 0 N W n 2 g H p G o 1 T e 7 p o / n H 9 m m N y Y Z / a I Y + d q D Y f d U e h F A A A A B v Z f k F J j o Y O o o x 7 s R Y A h n i w t j b 3 < / D a t a M a s h u p > 
</file>

<file path=customXml/itemProps1.xml><?xml version="1.0" encoding="utf-8"?>
<ds:datastoreItem xmlns:ds="http://schemas.openxmlformats.org/officeDocument/2006/customXml" ds:itemID="{345F9E44-FAA6-44E2-AEB1-A0C4EAFD0529}">
  <ds:schemaRefs>
    <ds:schemaRef ds:uri="http://schemas.microsoft.com/sharepoint/v3/contenttype/forms"/>
  </ds:schemaRefs>
</ds:datastoreItem>
</file>

<file path=customXml/itemProps2.xml><?xml version="1.0" encoding="utf-8"?>
<ds:datastoreItem xmlns:ds="http://schemas.openxmlformats.org/officeDocument/2006/customXml" ds:itemID="{58705FC7-C273-46F6-A5CA-8DCD7BE9ECA4}">
  <ds:schemaRefs>
    <ds:schemaRef ds:uri="http://purl.org/dc/terms/"/>
    <ds:schemaRef ds:uri="http://schemas.microsoft.com/sharepoint/v3"/>
    <ds:schemaRef ds:uri="http://schemas.microsoft.com/office/2006/documentManagement/types"/>
    <ds:schemaRef ds:uri="http://purl.org/dc/dcmitype/"/>
    <ds:schemaRef ds:uri="http://purl.org/dc/elements/1.1/"/>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FB0D147A-8E42-4A66-ACA8-332FD0908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543F6CE-A601-41D9-8FEB-C81E618CC70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60</vt:i4>
      </vt:variant>
    </vt:vector>
  </HeadingPairs>
  <TitlesOfParts>
    <vt:vector size="66" baseType="lpstr">
      <vt:lpstr>Instructions</vt:lpstr>
      <vt:lpstr>Input-DevelopmentBudget</vt:lpstr>
      <vt:lpstr>Output-DevelopmentBudget</vt:lpstr>
      <vt:lpstr>DropDownTable</vt:lpstr>
      <vt:lpstr>Formula Data</vt:lpstr>
      <vt:lpstr>ChangeControls</vt:lpstr>
      <vt:lpstr>EndDt1</vt:lpstr>
      <vt:lpstr>EndDt10</vt:lpstr>
      <vt:lpstr>EndDt11</vt:lpstr>
      <vt:lpstr>EndDt12</vt:lpstr>
      <vt:lpstr>EndDt13</vt:lpstr>
      <vt:lpstr>EndDt14</vt:lpstr>
      <vt:lpstr>EndDt15</vt:lpstr>
      <vt:lpstr>EndDt16</vt:lpstr>
      <vt:lpstr>EndDt17</vt:lpstr>
      <vt:lpstr>EndDt18</vt:lpstr>
      <vt:lpstr>EndDt19</vt:lpstr>
      <vt:lpstr>EndDt2</vt:lpstr>
      <vt:lpstr>EndDt3</vt:lpstr>
      <vt:lpstr>EndDt4</vt:lpstr>
      <vt:lpstr>EndDt5</vt:lpstr>
      <vt:lpstr>EndDt6</vt:lpstr>
      <vt:lpstr>EndDt7</vt:lpstr>
      <vt:lpstr>EndDt8</vt:lpstr>
      <vt:lpstr>EndDt9</vt:lpstr>
      <vt:lpstr>MarketRateTbl</vt:lpstr>
      <vt:lpstr>'Output-DevelopmentBudget'!OLE_LINK5</vt:lpstr>
      <vt:lpstr>'Output-DevelopmentBudget'!OLE_LINK9</vt:lpstr>
      <vt:lpstr>'Input-DevelopmentBudget'!Print_Area</vt:lpstr>
      <vt:lpstr>'Output-DevelopmentBudget'!Print_Area</vt:lpstr>
      <vt:lpstr>RateRange1</vt:lpstr>
      <vt:lpstr>RateRange10</vt:lpstr>
      <vt:lpstr>RateRange11</vt:lpstr>
      <vt:lpstr>RateRange12</vt:lpstr>
      <vt:lpstr>RateRange13</vt:lpstr>
      <vt:lpstr>RateRange14</vt:lpstr>
      <vt:lpstr>RateRange15</vt:lpstr>
      <vt:lpstr>RateRange16</vt:lpstr>
      <vt:lpstr>RateRange18</vt:lpstr>
      <vt:lpstr>RateRange2</vt:lpstr>
      <vt:lpstr>RateRange3</vt:lpstr>
      <vt:lpstr>RateRange4</vt:lpstr>
      <vt:lpstr>RateRange5</vt:lpstr>
      <vt:lpstr>RateRange6</vt:lpstr>
      <vt:lpstr>RateRange7</vt:lpstr>
      <vt:lpstr>RateRange8</vt:lpstr>
      <vt:lpstr>RateRange9</vt:lpstr>
      <vt:lpstr>StartDt1</vt:lpstr>
      <vt:lpstr>StartDt10</vt:lpstr>
      <vt:lpstr>StartDt11</vt:lpstr>
      <vt:lpstr>StartDt12</vt:lpstr>
      <vt:lpstr>StartDt13</vt:lpstr>
      <vt:lpstr>StartDt14</vt:lpstr>
      <vt:lpstr>StartDt15</vt:lpstr>
      <vt:lpstr>StartDt16</vt:lpstr>
      <vt:lpstr>StartDt17</vt:lpstr>
      <vt:lpstr>StartDt18</vt:lpstr>
      <vt:lpstr>StartDt19</vt:lpstr>
      <vt:lpstr>StartDt2</vt:lpstr>
      <vt:lpstr>StartDt3</vt:lpstr>
      <vt:lpstr>StartDt4</vt:lpstr>
      <vt:lpstr>StartDt5</vt:lpstr>
      <vt:lpstr>StartDt6</vt:lpstr>
      <vt:lpstr>StartDt7</vt:lpstr>
      <vt:lpstr>StartDt8</vt:lpstr>
      <vt:lpstr>StartDt9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Development Budget Report Mock-up</dc:title>
  <dc:creator>Hernandez, Mary L.</dc:creator>
  <cp:lastModifiedBy>Board, Jamie M</cp:lastModifiedBy>
  <cp:lastPrinted>2023-12-08T13:38:13Z</cp:lastPrinted>
  <dcterms:created xsi:type="dcterms:W3CDTF">2015-02-27T17:33:05Z</dcterms:created>
  <dcterms:modified xsi:type="dcterms:W3CDTF">2025-01-06T21:30:18Z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amilyId">
    <vt:lpwstr>2c81cd2a-60db-4156-807b-e2236df52c26-1-2-3</vt:lpwstr>
  </property>
</Properties>
</file>