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customXml/itemProps2.xml" ContentType="application/vnd.openxmlformats-officedocument.customXmlProperties+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comments1.xml" ContentType="application/vnd.openxmlformats-officedocument.spreadsheetml.comments+xml"/>
  <Default Extension="jpeg" ContentType="image/jpeg"/>
  <Override PartName="/xl/sharedStrings.xml" ContentType="application/vnd.openxmlformats-officedocument.spreadsheetml.sharedStrings+xml"/>
  <Override PartName="/xl/worksheets/sheet5.xml" ContentType="application/vnd.openxmlformats-officedocument.spreadsheetml.worksheet+xml"/>
  <Override PartName="/customXml/item1.xml" ContentType="application/xml"/>
  <Override PartName="/xl/worksheets/sheet6.xml" ContentType="application/vnd.openxmlformats-officedocument.spreadsheetml.worksheet+xml"/>
  <Override PartName="/customXml/itemProps1.xml" ContentType="application/vnd.openxmlformats-officedocument.customXmlProperties+xml"/>
  <Default Extension="vml" ContentType="application/vnd.openxmlformats-officedocument.vmlDrawing"/>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customXml/item2.xml" ContentType="application/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G:\Programs\Rise Up Program\Documents\"/>
    </mc:Choice>
  </mc:AlternateContent>
  <xr:revisionPtr revIDLastSave="0" documentId="8_{28C6542E-D7E4-4B73-BA24-4E0C8F2DB6AA}" xr6:coauthVersionLast="47" xr6:coauthVersionMax="47" xr10:uidLastSave="{00000000-0000-0000-0000-000000000000}"/>
  <workbookProtection workbookAlgorithmName="SHA-512" workbookHashValue="QsRxcCRa8xEAzqJiNZtSIWf/7CaYTC16dVvDCJUe2oVQE/JVuFwbnGbEmNXqpCRNPjTMcKUavJaAKbar6V1jsg==" workbookSaltValue="dOeMEZG46AZc5ae6WmLT6Q==" workbookSpinCount="100000" lockStructure="1"/>
  <bookViews>
    <workbookView xWindow="-28920" yWindow="-120" windowWidth="29040" windowHeight="15840" tabRatio="579" firstSheet="1" activeTab="3" xr2:uid="{00000000-000D-0000-FFFF-FFFF00000000}"/>
  </bookViews>
  <sheets>
    <sheet name="CoverPage" sheetId="5" r:id="rId1"/>
    <sheet name="Instructions" sheetId="13" r:id="rId2"/>
    <sheet name="GeneralInformation" sheetId="10" r:id="rId3"/>
    <sheet name="IncomeCalculation" sheetId="1" r:id="rId4"/>
    <sheet name="AHP_ AffordabilityAnalysis" sheetId="11" r:id="rId5"/>
    <sheet name="Definitions" sheetId="3" r:id="rId6"/>
    <sheet name="Variables" sheetId="2" state="hidden" r:id="rId7"/>
    <sheet name="ChangeControls" sheetId="6" state="hidden" r:id="rId8"/>
  </sheets>
  <definedNames>
    <definedName name="Affordability_Rate">Variables!$B$54</definedName>
    <definedName name="Affordability_Result">'AHP_ AffordabilityAnalysis'!$C$26</definedName>
    <definedName name="AHP">Variables!$A$80</definedName>
    <definedName name="Approval_Year">Variables!$B$52</definedName>
    <definedName name="ARP">Variables!$A$83</definedName>
    <definedName name="AssetIncomeSubTotal">IncomeCalculation!$G$38</definedName>
    <definedName name="BorrowerSubTotal">IncomeCalculation!$G$12</definedName>
    <definedName name="CoborrowerSubTotal">IncomeCalculation!$G$23</definedName>
    <definedName name="DRP">Variables!$A$82</definedName>
    <definedName name="FHLBank_Member_Institution">GeneralInformation!$B$8</definedName>
    <definedName name="Homebuyer_Borrower_Name">GeneralInformation!$B$10</definedName>
    <definedName name="Homebuyer_Co_Borrower_Name">GeneralInformation!$B$12</definedName>
    <definedName name="Household_Size">GeneralInformation!$B$16</definedName>
    <definedName name="Income_Adjustment_Chart">Variables!$A$63:$B$76</definedName>
    <definedName name="Income_from_Assets_Valued_at_over__5_000">Variables!$A$40:$A$47</definedName>
    <definedName name="Income_Multipliers">Variables!$B$3:$B$10</definedName>
    <definedName name="Income_Types">Variables!$A$2:$B$10</definedName>
    <definedName name="IncomeFactors">Variables!$A$3:$A$10</definedName>
    <definedName name="Irregular_Income_Types">Variables!$A$13:$A$17</definedName>
    <definedName name="IsAffordable">Variables!$A$60</definedName>
    <definedName name="Max_Interest_Rate">Variables!$A$86</definedName>
    <definedName name="Median_Income_for_County">GeneralInformation!$B$18</definedName>
    <definedName name="Monthly_Taxes___Insurance">GeneralInformation!$B$30</definedName>
    <definedName name="Mortgage_Amount">GeneralInformation!$B$24</definedName>
    <definedName name="Mortgage_Rate">GeneralInformation!$B$28</definedName>
    <definedName name="Mortgage_Term_Amortization">GeneralInformation!$B$26</definedName>
    <definedName name="Need_for_SubsidyRate">Variables!$B$53</definedName>
    <definedName name="No">Variables!$B$56</definedName>
    <definedName name="Not_affordable">Variables!$A$61</definedName>
    <definedName name="Passbook_Rate">Variables!$B$40</definedName>
    <definedName name="Periodic_Payment_Types">Variables!$A$20:$A$37</definedName>
    <definedName name="PeriodicPmtSubTotal">IncomeCalculation!$G$34</definedName>
    <definedName name="_xlnm.Print_Area" localSheetId="4">'AHP_ AffordabilityAnalysis'!$A$1:$F$34</definedName>
    <definedName name="_xlnm.Print_Area" localSheetId="7">ChangeControls!$A$1:$G$26</definedName>
    <definedName name="_xlnm.Print_Area" localSheetId="0">CoverPage!$A$1:$M$53</definedName>
    <definedName name="_xlnm.Print_Area" localSheetId="5">Definitions!$A$1:$B$27</definedName>
    <definedName name="_xlnm.Print_Area" localSheetId="2">GeneralInformation!$A$1:$B$39</definedName>
    <definedName name="_xlnm.Print_Area" localSheetId="3">IncomeCalculation!$A$1:$K$56</definedName>
    <definedName name="_xlnm.Print_Area" localSheetId="1">Instructions!$A$1:$C$22</definedName>
    <definedName name="_xlnm.Print_Area" localSheetId="6">Variables!$A$1:$F$86</definedName>
    <definedName name="_xlnm.Print_Titles" localSheetId="7">ChangeControls!$6:$6</definedName>
    <definedName name="Program">Variables!$A$80:$A$83</definedName>
    <definedName name="Program_Type">GeneralInformation!$B$6</definedName>
    <definedName name="Project_Number">GeneralInformation!$B$4</definedName>
    <definedName name="Property_Address">GeneralInformation!$B$14</definedName>
    <definedName name="Too_affordable">Variables!$A$59</definedName>
    <definedName name="Total_Household_Income">IncomeCalculation!$G$40</definedName>
    <definedName name="Total_Housing_Expense">'AHP_ AffordabilityAnalysis'!$F$20</definedName>
    <definedName name="WHP">Variables!$A$81</definedName>
    <definedName name="Year_Utilities_not_included_in_Hsg_Expense">Variables!$B$51</definedName>
    <definedName name="Yes">Variables!$B$55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1" l="1"/>
  <c r="C22" i="11"/>
  <c r="C21" i="11"/>
  <c r="F18" i="11" l="1"/>
  <c r="B1" i="3"/>
  <c r="B1" i="11"/>
  <c r="B1" i="10"/>
  <c r="B1" i="13"/>
  <c r="G28" i="1" l="1"/>
  <c r="G29" i="1"/>
  <c r="G30" i="1"/>
  <c r="G31" i="1"/>
  <c r="G32" i="1"/>
  <c r="G21" i="1"/>
  <c r="G20" i="1"/>
  <c r="G19" i="1"/>
  <c r="G18" i="1"/>
  <c r="G16" i="1"/>
  <c r="G15" i="1"/>
  <c r="G10" i="1"/>
  <c r="G9" i="1"/>
  <c r="G8" i="1"/>
  <c r="G7" i="1"/>
  <c r="G5" i="1"/>
  <c r="G4" i="1"/>
  <c r="A1" i="2" l="1"/>
  <c r="A15" i="1" l="1"/>
  <c r="A4" i="1"/>
  <c r="A1" i="6" l="1"/>
  <c r="F19" i="11" l="1"/>
  <c r="C19" i="11"/>
  <c r="C18" i="11"/>
  <c r="C17" i="11"/>
  <c r="F17" i="11" l="1"/>
  <c r="F20" i="11" s="1"/>
  <c r="B52" i="2"/>
  <c r="C9" i="11"/>
  <c r="C8" i="11"/>
  <c r="C6" i="11"/>
  <c r="C5" i="11"/>
  <c r="B1" i="1"/>
  <c r="K32" i="1" l="1"/>
  <c r="K31" i="1"/>
  <c r="K30" i="1"/>
  <c r="K29" i="1"/>
  <c r="K28" i="1"/>
  <c r="K21" i="1"/>
  <c r="K20" i="1"/>
  <c r="K19" i="1"/>
  <c r="K18" i="1"/>
  <c r="K16" i="1"/>
  <c r="K15" i="1"/>
  <c r="K10" i="1"/>
  <c r="K9" i="1"/>
  <c r="K8" i="1"/>
  <c r="K7" i="1"/>
  <c r="K5" i="1"/>
  <c r="K4" i="1"/>
  <c r="G34" i="1" l="1"/>
  <c r="G23" i="1" l="1"/>
  <c r="G12" i="1" l="1"/>
  <c r="G40" i="1" s="1"/>
  <c r="C26" i="11" s="1"/>
  <c r="I40" i="1" l="1"/>
  <c r="I43" i="1" s="1"/>
  <c r="C27" i="11" l="1"/>
  <c r="C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FHLBCIN\pierreba</author>
  </authors>
  <commentList>
    <comment ref="C3" authorId="0" shapeId="0" xr:uid="{00000000-0006-0000-0300-000001000000}">
      <text>
        <r>
          <rPr>
            <sz val="9"/>
            <color indexed="81"/>
            <rFont val="Tahoma"/>
            <family val="2"/>
          </rPr>
          <t xml:space="preserve">Choose payment frequency from drop down
</t>
        </r>
      </text>
    </comment>
    <comment ref="E3" authorId="0" shapeId="0" xr:uid="{00000000-0006-0000-0300-000002000000}">
      <text>
        <r>
          <rPr>
            <sz val="9"/>
            <color indexed="81"/>
            <rFont val="Tahoma"/>
            <family val="2"/>
          </rPr>
          <t xml:space="preserve">Enter hourly, weekly, biweekly amount, etc.
</t>
        </r>
      </text>
    </comment>
    <comment ref="I3" authorId="0" shapeId="0" xr:uid="{00000000-0006-0000-0300-000003000000}">
      <text>
        <r>
          <rPr>
            <sz val="9"/>
            <color indexed="81"/>
            <rFont val="Tahoma"/>
            <family val="2"/>
          </rPr>
          <t xml:space="preserve">This date is the very first date of pay included in the year-to-date income.  It may include dates from December of the prior year.
</t>
        </r>
      </text>
    </comment>
    <comment ref="C14" authorId="0" shapeId="0" xr:uid="{00000000-0006-0000-0300-000004000000}">
      <text>
        <r>
          <rPr>
            <sz val="9"/>
            <color indexed="81"/>
            <rFont val="Tahoma"/>
            <family val="2"/>
          </rPr>
          <t xml:space="preserve">Choose payment frequency from drop down
</t>
        </r>
      </text>
    </comment>
    <comment ref="E14" authorId="0" shapeId="0" xr:uid="{00000000-0006-0000-0300-000005000000}">
      <text>
        <r>
          <rPr>
            <sz val="9"/>
            <color indexed="81"/>
            <rFont val="Tahoma"/>
            <family val="2"/>
          </rPr>
          <t xml:space="preserve">Enter hourly, weekly, biweekly amount, etc.
</t>
        </r>
      </text>
    </comment>
    <comment ref="I14" authorId="0" shapeId="0" xr:uid="{00000000-0006-0000-0300-000006000000}">
      <text>
        <r>
          <rPr>
            <sz val="9"/>
            <color indexed="81"/>
            <rFont val="Tahoma"/>
            <family val="2"/>
          </rPr>
          <t xml:space="preserve">This date is the very first date of pay included in the year-to-date income.  It may include dates from December of the prior year.
</t>
        </r>
      </text>
    </comment>
    <comment ref="C27" authorId="0" shapeId="0" xr:uid="{00000000-0006-0000-0300-000007000000}">
      <text>
        <r>
          <rPr>
            <sz val="9"/>
            <color indexed="81"/>
            <rFont val="Tahoma"/>
            <family val="2"/>
          </rPr>
          <t xml:space="preserve">Choose payment frequency from drop down
</t>
        </r>
      </text>
    </comment>
    <comment ref="E27" authorId="0" shapeId="0" xr:uid="{00000000-0006-0000-0300-000008000000}">
      <text>
        <r>
          <rPr>
            <sz val="9"/>
            <color indexed="81"/>
            <rFont val="Tahoma"/>
            <family val="2"/>
          </rPr>
          <t xml:space="preserve">Enter hourly, weekly, biweekly amount, etc.
</t>
        </r>
      </text>
    </comment>
    <comment ref="I27" authorId="0" shapeId="0" xr:uid="{00000000-0006-0000-0300-000009000000}">
      <text>
        <r>
          <rPr>
            <sz val="9"/>
            <color indexed="81"/>
            <rFont val="Tahoma"/>
            <family val="2"/>
          </rPr>
          <t xml:space="preserve">This date is the very first date of pay included in the year-to-date income.  It may include dates from December of the prior year.
</t>
        </r>
      </text>
    </comment>
  </commentList>
</comments>
</file>

<file path=xl/sharedStrings.xml><?xml version="1.0" encoding="utf-8"?>
<sst xmlns="http://schemas.openxmlformats.org/spreadsheetml/2006/main" count="369" uniqueCount="268">
  <si>
    <t>Hourly</t>
  </si>
  <si>
    <t>Weekly</t>
  </si>
  <si>
    <t>Bi-Weekly</t>
  </si>
  <si>
    <t>Monthly</t>
  </si>
  <si>
    <t>Annualized</t>
  </si>
  <si>
    <t># per year</t>
  </si>
  <si>
    <t>Semi-monthly</t>
  </si>
  <si>
    <t>Wages</t>
  </si>
  <si>
    <t>Periodic Payments</t>
  </si>
  <si>
    <t>Wks</t>
  </si>
  <si>
    <t>Income Factors</t>
  </si>
  <si>
    <t>Irregular Income Types</t>
  </si>
  <si>
    <t>Overtime</t>
  </si>
  <si>
    <t>Commissions</t>
  </si>
  <si>
    <t>Bonus</t>
  </si>
  <si>
    <t>Annually</t>
  </si>
  <si>
    <t>YTD</t>
  </si>
  <si>
    <t>Periodic Payment Types</t>
  </si>
  <si>
    <t>Alimony or Child Support</t>
  </si>
  <si>
    <t>Regular Cash Contributions or Gifts</t>
  </si>
  <si>
    <t>Income from Business</t>
  </si>
  <si>
    <t>Long-Term Life Insurance</t>
  </si>
  <si>
    <t>Pensions</t>
  </si>
  <si>
    <t>Annuities</t>
  </si>
  <si>
    <t>Disability or Death Benefits</t>
  </si>
  <si>
    <t>Periodic Lottery Winnings</t>
  </si>
  <si>
    <t>Income from Assets Valued at over $5,000</t>
  </si>
  <si>
    <t>Passbook Rate</t>
  </si>
  <si>
    <t>Inheritances</t>
  </si>
  <si>
    <t>Cash from the sale of assets</t>
  </si>
  <si>
    <t>Insurance settlements</t>
  </si>
  <si>
    <t>Other one-time lump sum payments</t>
  </si>
  <si>
    <t>Social Security</t>
  </si>
  <si>
    <t>Retirement</t>
  </si>
  <si>
    <t>Unemployment</t>
  </si>
  <si>
    <t>Welfare Assistance</t>
  </si>
  <si>
    <t>Capital Gains</t>
  </si>
  <si>
    <t>Assets from Application</t>
  </si>
  <si>
    <t>Worker's Compensation</t>
  </si>
  <si>
    <t>Other</t>
  </si>
  <si>
    <t>Earned Income</t>
  </si>
  <si>
    <t>Income Type</t>
  </si>
  <si>
    <t>Unearned Income</t>
  </si>
  <si>
    <t>SubTotal</t>
  </si>
  <si>
    <t>Total Household Income</t>
  </si>
  <si>
    <t>Interest, dividends, etc.</t>
  </si>
  <si>
    <t>Armed Forces pay</t>
  </si>
  <si>
    <t>Lottery Winnings Lump Sum</t>
  </si>
  <si>
    <t>Irregular Emply Income</t>
  </si>
  <si>
    <t>Project #:</t>
  </si>
  <si>
    <t>Prepared by:</t>
  </si>
  <si>
    <t>Purpose:</t>
  </si>
  <si>
    <t>Notes for Users:</t>
  </si>
  <si>
    <t>Table of Contents:</t>
  </si>
  <si>
    <t>Section Color</t>
  </si>
  <si>
    <t>Section</t>
  </si>
  <si>
    <t>Tab Name</t>
  </si>
  <si>
    <t>Purpose</t>
  </si>
  <si>
    <t>Documentation</t>
  </si>
  <si>
    <t>Variables</t>
  </si>
  <si>
    <t>Defines variables used within the workbook</t>
  </si>
  <si>
    <t>Standard Formats Used within Workbook:</t>
  </si>
  <si>
    <t>Manually input data is entered in cells shaded in light yellow and blue text</t>
  </si>
  <si>
    <t>Provide notes on special circumstances which may affect a households eligibility under one of the HCI programs.</t>
  </si>
  <si>
    <t xml:space="preserve">“Income” means: </t>
  </si>
  <si>
    <t xml:space="preserve">Annualizing Anticipated Annual Income </t>
  </si>
  <si>
    <t xml:space="preserve">The full amount, before payroll deductions, of wages and salaries, overtime pay, commissions, fees, tips and bonuses, and other compensation for personal services; and </t>
  </si>
  <si>
    <t xml:space="preserve">The net income from operation of a partnership, business, or profession; and </t>
  </si>
  <si>
    <t>Interest, dividends etc.; and</t>
  </si>
  <si>
    <t xml:space="preserve">Payments in lieu of earnings, such as unemployment benefits, disability compensation, worker’s compensation, and severance pay; and </t>
  </si>
  <si>
    <t>5)</t>
  </si>
  <si>
    <t xml:space="preserve">The full amount of periodic payments from Social Security, annuities, insurance policies, retirement funds, pensions, disability or death benefits, lotteries, trusts, and inheritances, and other similar types of periodic payments received; and </t>
  </si>
  <si>
    <t xml:space="preserve">All regular pay, special pay, and allowances of a Member of the Armed Forces; and </t>
  </si>
  <si>
    <t xml:space="preserve">Welfare assistance, if designated for shelter or utilities; and </t>
  </si>
  <si>
    <t xml:space="preserve">Alimony, child support, etc.; and </t>
  </si>
  <si>
    <t xml:space="preserve">For 2-4 unit dwellings, 85 percent of the projected gross income for such units. </t>
  </si>
  <si>
    <t>2)</t>
  </si>
  <si>
    <t>3)</t>
  </si>
  <si>
    <t>4)</t>
  </si>
  <si>
    <t>6)</t>
  </si>
  <si>
    <t>7)</t>
  </si>
  <si>
    <t>8)</t>
  </si>
  <si>
    <t>9)</t>
  </si>
  <si>
    <t>10)</t>
  </si>
  <si>
    <t>1)</t>
  </si>
  <si>
    <t xml:space="preserve">Hourly wages by the number of hours worked per year (2,080 hours for full-time employment with a 40-hour week and no overtime); </t>
  </si>
  <si>
    <t xml:space="preserve">Weekly wages by 52; </t>
  </si>
  <si>
    <t xml:space="preserve">Bi-weekly wages (paid every other week) by 26; </t>
  </si>
  <si>
    <t xml:space="preserve">Semi-monthly wages (paid twice each month) by 24; and </t>
  </si>
  <si>
    <t xml:space="preserve">Monthly wages by 12. </t>
  </si>
  <si>
    <t>Definitions</t>
  </si>
  <si>
    <t>Identifies what the FHLBank includes as income and the methodology used in the Income Worksheet for annualizing the income</t>
  </si>
  <si>
    <t>Completed to calculate total household income</t>
  </si>
  <si>
    <t>Cells associated with drop down lists are shaded in light red and blue text</t>
  </si>
  <si>
    <t>If one of the basic income methodologies cannot be utilized because the income is irregular and must be calculated based on number of weeks worked, the choice of YTD in the Wage Period and the entry of Period Start and End Dates will determine an average weekly rate and then annualize it.</t>
  </si>
  <si>
    <r>
      <t xml:space="preserve">Hrs per Wk
</t>
    </r>
    <r>
      <rPr>
        <u/>
        <sz val="8"/>
        <color rgb="FF0033CC"/>
        <rFont val="Calibri"/>
        <family val="2"/>
        <scheme val="minor"/>
      </rPr>
      <t>(if &lt; or &gt; 40)</t>
    </r>
  </si>
  <si>
    <t>This worksheet cannot possibly anticipate all situations.  In those rare instances where income should not be annualized (i.e., partial year or temporary income), choosing "Annual" from the drop down will allow the entry of an amount calculated outside the worksheet.  A note should be included in the Notes section if this is done.</t>
  </si>
  <si>
    <t>Worksheet finalized and sent for testing to Mary Hernandez and Jill Cravens.</t>
  </si>
  <si>
    <t>YTD Pay Period Start Date</t>
  </si>
  <si>
    <t>YTD Pay Period End Date</t>
  </si>
  <si>
    <t>Complete only if Pay Frequency = YTD</t>
  </si>
  <si>
    <t>Pay Frequency</t>
  </si>
  <si>
    <t>Amount per Pay Frequency</t>
  </si>
  <si>
    <t>Homebuyer Income as a Percent of AMI</t>
  </si>
  <si>
    <t>Conditional fields - fields which only need be completed if Income Frequency equals YTD (Year-to-Date), are boxed in light green and blue text</t>
  </si>
  <si>
    <t>Row / Column Header or Highlighted Text no shading and blue text</t>
  </si>
  <si>
    <t>AHP Project Number:</t>
  </si>
  <si>
    <t>Household Size:</t>
  </si>
  <si>
    <t>Project Number:</t>
  </si>
  <si>
    <t>Total Household Income:</t>
  </si>
  <si>
    <t>Mortgage Amount:</t>
  </si>
  <si>
    <t>Mortgage Term:</t>
  </si>
  <si>
    <t>Mortgage Rate:</t>
  </si>
  <si>
    <t>Monthly Taxes &amp; Insurance:</t>
  </si>
  <si>
    <t>Ownership Affordability Worksheet</t>
  </si>
  <si>
    <t>Mortgage Term/Amortization:</t>
  </si>
  <si>
    <t>Property Address:</t>
  </si>
  <si>
    <t>Median Income for County:</t>
  </si>
  <si>
    <t>General Information</t>
  </si>
  <si>
    <t>Worksheet:</t>
  </si>
  <si>
    <t>Income Calculation</t>
  </si>
  <si>
    <t>Inputs</t>
  </si>
  <si>
    <t>IncomeCalculation</t>
  </si>
  <si>
    <t>GeneralInformation</t>
  </si>
  <si>
    <t>Identifies general information about the household, property, and mortgage</t>
  </si>
  <si>
    <t>Outputs</t>
  </si>
  <si>
    <r>
      <t xml:space="preserve">Ownership Affordability Data
</t>
    </r>
    <r>
      <rPr>
        <b/>
        <sz val="12"/>
        <color rgb="FFFF0000"/>
        <rFont val="Times New Roman"/>
        <family val="1"/>
      </rPr>
      <t>Affordable Housing Program Projects Only</t>
    </r>
  </si>
  <si>
    <t>Input/Output</t>
  </si>
  <si>
    <t>Affordability</t>
  </si>
  <si>
    <t>Inputs necessary to complete calculations related to affordability and income eligibility.</t>
  </si>
  <si>
    <t>(Income from child support, alimony, periodic payments from long-term care insurance, pensions, annuities, disability/death benefits; stipends, interest, dividends, unemployment, and other regularly-received payments.)</t>
  </si>
  <si>
    <t>Resident Name:</t>
  </si>
  <si>
    <t>AFFORDABILITY ANALYSIS</t>
  </si>
  <si>
    <t>1st Mortgage P&amp;I:</t>
  </si>
  <si>
    <t>Plus Monthly Taxes &amp; Insurance:</t>
  </si>
  <si>
    <t>Total Housing Expense:</t>
  </si>
  <si>
    <t>Affordability Result:</t>
  </si>
  <si>
    <t>Is the home affordable?</t>
  </si>
  <si>
    <t>AFFORDABILITY COMMENTS</t>
  </si>
  <si>
    <t>Approval Year</t>
  </si>
  <si>
    <t>Need for Subsidy %</t>
  </si>
  <si>
    <t>Affordability %</t>
  </si>
  <si>
    <t>Year Utilities not included in Hsg Expense</t>
  </si>
  <si>
    <t>Yes</t>
  </si>
  <si>
    <t>No</t>
  </si>
  <si>
    <t>Affordability Results</t>
  </si>
  <si>
    <t>Home is affordable.</t>
  </si>
  <si>
    <t>AHP_Affordability Analysis</t>
  </si>
  <si>
    <t>Home is too affordable!</t>
  </si>
  <si>
    <t>Home is NOT affordable!</t>
  </si>
  <si>
    <t>Income Adjustment Chart</t>
  </si>
  <si>
    <t># People</t>
  </si>
  <si>
    <t>Family Size Adj.</t>
  </si>
  <si>
    <t>Change Control</t>
  </si>
  <si>
    <t>Worksheet Name</t>
  </si>
  <si>
    <t>Description of Change</t>
  </si>
  <si>
    <t>Reason for Change</t>
  </si>
  <si>
    <t>Change Made By</t>
  </si>
  <si>
    <t>Changed Tested By</t>
  </si>
  <si>
    <t>Date Tested</t>
  </si>
  <si>
    <t>Date Implemented</t>
  </si>
  <si>
    <t>Calculating Income and Affordability</t>
  </si>
  <si>
    <t>Affordable Housing Program</t>
  </si>
  <si>
    <t>New worksheet for use by staff to obtain consistency in income calculations</t>
  </si>
  <si>
    <t>BAP</t>
  </si>
  <si>
    <t>MLH, JAC, JSG, JMP</t>
  </si>
  <si>
    <t>Made changes recommended by review staff and then added additional functionality from the AHP Affordability Worksheet created by Sam Walker</t>
  </si>
  <si>
    <t>Consolidate worksheets and made testing changes.</t>
  </si>
  <si>
    <t>Change Controls</t>
  </si>
  <si>
    <t>FHLBank Use Only</t>
  </si>
  <si>
    <t>Homebuyer / Occupant Name</t>
  </si>
  <si>
    <t>Homebuyer/Occupant Name 1:</t>
  </si>
  <si>
    <t>Homebuyer/Occupant Name 2:</t>
  </si>
  <si>
    <t>Instructions for Using the Workbook</t>
  </si>
  <si>
    <t>Manually input data is entered in cells shaded in light yellow and blue text in the General Information and Income Calculation worksheets.</t>
  </si>
  <si>
    <t xml:space="preserve">The information entered on the General Information and Income Calculation worksheets will be utilized to complete the Income Calculation and AHP Affordability Analysis worksheets. </t>
  </si>
  <si>
    <t>Print the Income Calculation and AHP Affordability Analysis if desired.</t>
  </si>
  <si>
    <r>
      <t xml:space="preserve">Complete the yellow boxes applicable to the Homebuyer(s) / Homeowner(s) and </t>
    </r>
    <r>
      <rPr>
        <sz val="12"/>
        <color rgb="FFFF0000"/>
        <rFont val="Times New Roman"/>
        <family val="1"/>
      </rPr>
      <t>if AHP Competitive</t>
    </r>
    <r>
      <rPr>
        <sz val="12"/>
        <rFont val="Times New Roman"/>
        <family val="1"/>
      </rPr>
      <t xml:space="preserve"> Homebuyer's mortgage information on the General Information worksheet.  The information entered will be transferred to the Income Calculation and AHP Affordability Analysis worksheets.  </t>
    </r>
  </si>
  <si>
    <t>Complete the yellow, light red, and green bordered areas applicable to the Household's income on the Income Calculation worksheet.  Income sources for all Household members, 18 years and older, must appear on this worksheet regardless of whether the income will be used to qualify the household.</t>
  </si>
  <si>
    <t>Make sure the Household's income as a percent of AMI makes them eligible to participate.</t>
  </si>
  <si>
    <t>(Earned Income for all household members age 18 and older.  Place non-base pay calculations on a separate line.)</t>
  </si>
  <si>
    <t>Supplemental Security Income</t>
  </si>
  <si>
    <t>JLG</t>
  </si>
  <si>
    <t>Program Type</t>
  </si>
  <si>
    <t>Mades changes necessary to make drop downs work appropriately in cells C7-C32</t>
  </si>
  <si>
    <t>Drop Down was refering to incorrect cell range</t>
  </si>
  <si>
    <t>Changed Percent of AMI calculation</t>
  </si>
  <si>
    <t>Needed to determine whether to adjust AMI calculation for family size.</t>
  </si>
  <si>
    <t>If AHP uses adjustment for family size and if WHP does not adjust for family size.</t>
  </si>
  <si>
    <t>Added Program Types</t>
  </si>
  <si>
    <t>Program Type:</t>
  </si>
  <si>
    <t>Max Interest Rate</t>
  </si>
  <si>
    <t>Welcome Home Program</t>
  </si>
  <si>
    <t>Added Program Type row and added validation text which used to be contained in Comments.  Deleted Comments</t>
  </si>
  <si>
    <t>Needed to determine whether to adjust AMI calculation for family size.  Wanted the message to appear without having to hover over the comment.</t>
  </si>
  <si>
    <t>LKO</t>
  </si>
  <si>
    <t>Unlocked cell for Preparer Name</t>
  </si>
  <si>
    <t>Preparer could not enter their name</t>
  </si>
  <si>
    <t>All</t>
  </si>
  <si>
    <t>Ran spreadsheet IQ Workbook Analysis Report</t>
  </si>
  <si>
    <t>Final testing</t>
  </si>
  <si>
    <t>Income from Rental Property</t>
  </si>
  <si>
    <t>We changed the way we perform the housing expense calculation.</t>
  </si>
  <si>
    <t>JPG</t>
  </si>
  <si>
    <t>AHP_ AffordabilityAnalysis</t>
  </si>
  <si>
    <t>The Monthly Utilities row was removed and the calculation for the "Total Housing Expense" was adjusted to remove this cell.</t>
  </si>
  <si>
    <t>Changed Passbook Rate to .06%</t>
  </si>
  <si>
    <t>HUD updated thePassbook rate for their income from Assets calculation in the HUD Handbook 4350.3 thus requiring the update.</t>
  </si>
  <si>
    <t>Deleted "Utilities" Named Range</t>
  </si>
  <si>
    <t>Deleted Comments in rows A29 and A31.  Also deleted the first sentence in new cell A29, old cell A33.</t>
  </si>
  <si>
    <t>We changed the way we perform the housing expense calculation  and Utilities are not included at all any longer per 2015 IP and we no longer have an Affordability floor.</t>
  </si>
  <si>
    <t>The Bank published a new Maximum Rate.</t>
  </si>
  <si>
    <t>Changed Maximum Interest Rate Variable to 7.50%</t>
  </si>
  <si>
    <t>Workbook</t>
  </si>
  <si>
    <t>Changed Need for Subsidy Rate to 5.00%</t>
  </si>
  <si>
    <t>Per 2015 IP, we no longer have an Affordability floor.</t>
  </si>
  <si>
    <t>Per 2015 IP, we no longer have an Affordability floor.  Rather than rework all named ranges, conditional formatting, and formulas we reduced the rate from 20% and will deal with exceptions to the 5% (which will hopefully be nonexistent or minimal) on a case by case basis.</t>
  </si>
  <si>
    <t>Deleted "Monthly_Utilities" Named Range</t>
  </si>
  <si>
    <t>The Monthly Utilities row 31 was removed.</t>
  </si>
  <si>
    <t>Instructions</t>
  </si>
  <si>
    <r>
      <t xml:space="preserve">Changed the text in cell B18 to delete the red text "On the AHP Affordability Analysis worksheet, verify the housing is affordable to the Household (housing expense less than or equal to 31%) </t>
    </r>
    <r>
      <rPr>
        <sz val="11"/>
        <color rgb="FFFF0000"/>
        <rFont val="Calibri"/>
        <family val="2"/>
        <scheme val="minor"/>
      </rPr>
      <t>and that there is a need for subsidy (housing expense greater than or equal to 20%)"</t>
    </r>
    <r>
      <rPr>
        <sz val="11"/>
        <color theme="1"/>
        <rFont val="Calibri"/>
        <family val="2"/>
        <scheme val="minor"/>
      </rPr>
      <t>.</t>
    </r>
  </si>
  <si>
    <t>On the AHP Affordability Analysis worksheet, verify the housing is affordable to the Household (housing expense less than or equal to 31%).</t>
  </si>
  <si>
    <t>CoverPage</t>
  </si>
  <si>
    <r>
      <t xml:space="preserve">Changed the text in cell D13 to delete the red text "For AHP Competitive Projects only.  Assists in determining whether the housing expense is affordable for the homebuyer </t>
    </r>
    <r>
      <rPr>
        <sz val="11"/>
        <color rgb="FFFF0000"/>
        <rFont val="Calibri"/>
        <family val="2"/>
        <scheme val="minor"/>
      </rPr>
      <t>and there is a need for the subsidy requested</t>
    </r>
    <r>
      <rPr>
        <sz val="11"/>
        <color theme="1"/>
        <rFont val="Calibri"/>
        <family val="2"/>
        <scheme val="minor"/>
      </rPr>
      <t>.</t>
    </r>
    <r>
      <rPr>
        <sz val="11"/>
        <color rgb="FFFF0000"/>
        <rFont val="Calibri"/>
        <family val="2"/>
        <scheme val="minor"/>
      </rPr>
      <t>"</t>
    </r>
  </si>
  <si>
    <r>
      <rPr>
        <sz val="10"/>
        <color rgb="FFFF0000"/>
        <rFont val="Arial"/>
        <family val="2"/>
      </rPr>
      <t>For AHP Competitive Projects only</t>
    </r>
    <r>
      <rPr>
        <sz val="10"/>
        <rFont val="Arial"/>
        <family val="2"/>
      </rPr>
      <t>.  Assists in determining whether the housing expense is affordable for the homebuyer.</t>
    </r>
  </si>
  <si>
    <t>Changed #7 to reflect revised Passbook rate of .06 percent.</t>
  </si>
  <si>
    <t>Housing &amp; Community Investment</t>
  </si>
  <si>
    <t>Assists in the calculation of household income for the FHLB Cincinnati Ownership Housing Programs.</t>
  </si>
  <si>
    <t>Convert reported income to an annual figure as outlined in the FHLB Cincinnati's Income Eligibility Guide.</t>
  </si>
  <si>
    <t>This workbook is a tool to assist in annualizing income once you have gathered all the third party documentation of income for a household.  Drop downs under Income Type and Wage Periods initiate appropriate calculations as prescribed by the FHLB Cincinnati's Income Eligibility Guide.</t>
  </si>
  <si>
    <t xml:space="preserve">If the household's income exceeds 80% or the housing affordability is not satisfactory, you may contact the FHLB Cincinnati to discuss options or obtain a second opinion. </t>
  </si>
  <si>
    <t>FHLB Member Institution:</t>
  </si>
  <si>
    <t xml:space="preserve">The FHLB will use current circumstances to anticipate annual income, unless there is some evidence to indicate an imminent change (e.g., notice of a pay increase on a certain date). </t>
  </si>
  <si>
    <t xml:space="preserve">The FHLB may choose among several methods to determine the anticipated annual income. The following are two acceptable methods of calculating annual income: 1) Calculating projected annual income by annualizing current income; or 2) Using information available to average anticipated income from all known sources when the sources are expected to change during the year. </t>
  </si>
  <si>
    <t>If there are unusual circumstances about the income of any member of the household, the Member should provide explanations about those unusual circumstances with the Reservation Request. If no explanations are provided, the FHLB will annualize income based solely on the principles outlined above.</t>
  </si>
  <si>
    <t xml:space="preserve">Once the FHLB verifies all sources of income, the FHLB will convert reported income to an annual figure. Convert periodic wages to annual income by multiplying: </t>
  </si>
  <si>
    <t>Comments:</t>
  </si>
  <si>
    <t>Income from assets (if generating regular payments to the household); and</t>
  </si>
  <si>
    <t>11)</t>
  </si>
  <si>
    <r>
      <t>Regular</t>
    </r>
    <r>
      <rPr>
        <i/>
        <sz val="12"/>
        <color theme="1"/>
        <rFont val="Times New Roman"/>
        <family val="1"/>
      </rPr>
      <t xml:space="preserve"> </t>
    </r>
    <r>
      <rPr>
        <sz val="12"/>
        <color theme="1"/>
        <rFont val="Times New Roman"/>
        <family val="1"/>
      </rPr>
      <t>contributions and gifts (monetary or not) from persons outside the household; and</t>
    </r>
  </si>
  <si>
    <t>First Repayable Mortgage Information:</t>
  </si>
  <si>
    <t>Second Repayable Mortgage Information (if applicable):</t>
  </si>
  <si>
    <t>2nd Mortgage Amount:</t>
  </si>
  <si>
    <t>2nd Mortgage Term:</t>
  </si>
  <si>
    <t>2nd Mortgage Rate:</t>
  </si>
  <si>
    <t>1st Mortgage Amount:</t>
  </si>
  <si>
    <t>1st Mortgage Term:</t>
  </si>
  <si>
    <t>1st Mortgage Rate:</t>
  </si>
  <si>
    <t>2nd Mortgage P &amp; I:</t>
  </si>
  <si>
    <t>If the result is over 31%, then the housing is not affordable and not eligible for AHP funds.</t>
  </si>
  <si>
    <t>Removed Programs DRP and ARP from list</t>
  </si>
  <si>
    <t>MLH</t>
  </si>
  <si>
    <t>SMW</t>
  </si>
  <si>
    <t>This workbook is not used for DRP or ARP</t>
  </si>
  <si>
    <t>Added cells for second mortgage</t>
  </si>
  <si>
    <t>AHP program users periodically have a repayable second mortgage with different terms than the first mortgage. Both are needed to calculate affordability.</t>
  </si>
  <si>
    <t>Added cells to include the second mortgage for the affordability calculation</t>
  </si>
  <si>
    <t>Variable</t>
  </si>
  <si>
    <t>Added blank line to program list.</t>
  </si>
  <si>
    <t xml:space="preserve">The field should default to blank and user then chooses the correct progam from the list. </t>
  </si>
  <si>
    <t>JAC</t>
  </si>
  <si>
    <t xml:space="preserve">"Household income” means the combined annual earned “Income” of all the occupants aged 18 and over expected to live in a given AHP-assisted dwelling unit at the time the household is qualified by the Sponsor or Member for participation in an ownership project or at initial occupancy of a rental unit. Unearned income is included for all occupants, regardless of age. Current circumstances will be used to anticipate “Income” and projected annual income will be calculated by annualizing current “Income” taking into account changes expected to occur during the year. “Household income” is determined using the Income Eligibility Guide available at www.fhlbcin.com. </t>
  </si>
  <si>
    <t>Updated household income definition to match the IP.</t>
  </si>
  <si>
    <t>Should match the IP.</t>
  </si>
  <si>
    <t>Formatted cells in Comments section to merge and wrap.</t>
  </si>
  <si>
    <t>Could not enter notes in an acceptable format.</t>
  </si>
  <si>
    <t>JMP</t>
  </si>
  <si>
    <t>Rise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</si>
</sst>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2" x14ac:knownFonts="1">
    <font>
      <sz val="11"/>
      <color theme="1"/>
      <name val="Calibri"/>
      <family val="2"/>
      <scheme val="minor"/>
    </font>
    <font>
      <b/>
      <sz val="11"/>
      <color theme="1"/>
      <name val="Calibri"/>
      <family val="2"/>
      <scheme val="minor"/>
    </font>
    <font>
      <sz val="8"/>
      <color theme="1"/>
      <name val="Calibri"/>
      <family val="2"/>
      <scheme val="minor"/>
    </font>
    <font>
      <sz val="11"/>
      <color theme="1"/>
      <name val="Calibri"/>
      <family val="2"/>
      <scheme val="minor"/>
    </font>
    <font>
      <b/>
      <sz val="12"/>
      <color theme="1"/>
      <name val="Calibri"/>
      <family val="2"/>
      <scheme val="minor"/>
    </font>
    <font>
      <sz val="11"/>
      <color rgb="FF0000FF"/>
      <name val="Calibri"/>
      <family val="2"/>
      <scheme val="minor"/>
    </font>
    <font>
      <sz val="10"/>
      <name val="Arial"/>
      <family val="2"/>
    </font>
    <font>
      <b/>
      <sz val="10"/>
      <color indexed="9"/>
      <name val="Arial"/>
      <family val="2"/>
    </font>
    <font>
      <b/>
      <sz val="10"/>
      <name val="Arial"/>
      <family val="2"/>
    </font>
    <font>
      <i/>
      <sz val="10"/>
      <name val="Arial"/>
      <family val="2"/>
    </font>
    <font>
      <sz val="10"/>
      <name val="Times New Roman"/>
      <family val="1"/>
    </font>
    <font>
      <b/>
      <sz val="10"/>
      <color indexed="12"/>
      <name val="Times New Roman"/>
      <family val="1"/>
    </font>
    <font>
      <b/>
      <sz val="10"/>
      <color indexed="56"/>
      <name val="Wingdings"/>
      <charset val="2"/>
    </font>
    <font>
      <sz val="11.5"/>
      <color rgb="FF000000"/>
      <name val="Times New Roman"/>
      <family val="1"/>
    </font>
    <font>
      <b/>
      <sz val="10"/>
      <color rgb="FF0000FF"/>
      <name val="Times New Roman"/>
      <family val="1"/>
    </font>
    <font>
      <u/>
      <sz val="11"/>
      <color rgb="FF0033CC"/>
      <name val="Calibri"/>
      <family val="2"/>
      <scheme val="minor"/>
    </font>
    <font>
      <u/>
      <sz val="8"/>
      <color rgb="FF0033CC"/>
      <name val="Calibri"/>
      <family val="2"/>
      <scheme val="minor"/>
    </font>
    <font>
      <sz val="11"/>
      <color rgb="FF0033CC"/>
      <name val="Calibri"/>
      <family val="2"/>
      <scheme val="minor"/>
    </font>
    <font>
      <sz val="9"/>
      <color indexed="81"/>
      <name val="Tahoma"/>
      <family val="2"/>
    </font>
    <font>
      <b/>
      <sz val="10"/>
      <color rgb="FF0033CC"/>
      <name val="Times New Roman"/>
      <family val="1"/>
    </font>
    <font>
      <b/>
      <sz val="12"/>
      <name val="Times New Roman"/>
      <family val="1"/>
    </font>
    <font>
      <sz val="11"/>
      <color theme="1"/>
      <name val="Times New Roman"/>
      <family val="1"/>
    </font>
    <font>
      <sz val="14"/>
      <color theme="1"/>
      <name val="Times New Roman"/>
      <family val="1"/>
    </font>
    <font>
      <sz val="11"/>
      <color rgb="FF0000FF"/>
      <name val="Times New Roman"/>
      <family val="1"/>
    </font>
    <font>
      <b/>
      <sz val="12"/>
      <color theme="1"/>
      <name val="Times New Roman"/>
      <family val="1"/>
    </font>
    <font>
      <sz val="12"/>
      <color theme="1"/>
      <name val="Times New Roman"/>
      <family val="1"/>
    </font>
    <font>
      <b/>
      <sz val="12"/>
      <color rgb="FFFF0000"/>
      <name val="Times New Roman"/>
      <family val="1"/>
    </font>
    <font>
      <b/>
      <sz val="8"/>
      <color theme="1"/>
      <name val="Calibri"/>
      <family val="2"/>
      <scheme val="minor"/>
    </font>
    <font>
      <sz val="12"/>
      <name val="Times New Roman"/>
      <family val="1"/>
    </font>
    <font>
      <sz val="12"/>
      <color indexed="8"/>
      <name val="Times New Roman"/>
      <family val="1"/>
    </font>
    <font>
      <sz val="11"/>
      <name val="Calibri"/>
      <family val="2"/>
      <scheme val="minor"/>
    </font>
    <font>
      <sz val="12"/>
      <color indexed="17"/>
      <name val="Times New Roman"/>
      <family val="1"/>
    </font>
    <font>
      <sz val="12"/>
      <color rgb="FF00B050"/>
      <name val="Times New Roman"/>
      <family val="1"/>
    </font>
    <font>
      <sz val="12"/>
      <color rgb="FF00B050"/>
      <name val="Calibri"/>
      <family val="2"/>
      <scheme val="minor"/>
    </font>
    <font>
      <b/>
      <sz val="11"/>
      <name val="Calibri"/>
      <family val="2"/>
      <scheme val="minor"/>
    </font>
    <font>
      <b/>
      <u val="singleAccounting"/>
      <sz val="12"/>
      <name val="Times New Roman"/>
      <family val="1"/>
    </font>
    <font>
      <sz val="8"/>
      <name val="Calibri"/>
      <family val="2"/>
      <scheme val="minor"/>
    </font>
    <font>
      <sz val="10"/>
      <color rgb="FFFF0000"/>
      <name val="Arial"/>
      <family val="2"/>
    </font>
    <font>
      <b/>
      <sz val="14"/>
      <name val="Times New Roman"/>
      <family val="1"/>
    </font>
    <font>
      <sz val="11"/>
      <color rgb="FF0033CC"/>
      <name val="Times New Roman"/>
      <family val="1"/>
    </font>
    <font>
      <sz val="12"/>
      <color indexed="12"/>
      <name val="Times New Roman"/>
      <family val="1"/>
    </font>
    <font>
      <sz val="12"/>
      <color rgb="FF0000FF"/>
      <name val="Times New Roman"/>
      <family val="1"/>
    </font>
    <font>
      <sz val="12"/>
      <color rgb="FF0033CC"/>
      <name val="Times New Roman"/>
      <family val="1"/>
    </font>
    <font>
      <sz val="12"/>
      <color rgb="FFFF0000"/>
      <name val="Times New Roman"/>
      <family val="1"/>
    </font>
    <font>
      <b/>
      <sz val="14"/>
      <color theme="1"/>
      <name val="Times New Roman"/>
      <family val="1"/>
    </font>
    <font>
      <sz val="12"/>
      <color rgb="FF000000"/>
      <name val="Times New Roman"/>
      <family val="1"/>
    </font>
    <font>
      <sz val="11"/>
      <color rgb="FF0000CC"/>
      <name val="Calibri"/>
      <family val="2"/>
      <scheme val="minor"/>
    </font>
    <font>
      <sz val="11"/>
      <color rgb="FFFF0000"/>
      <name val="Calibri"/>
      <family val="2"/>
      <scheme val="minor"/>
    </font>
    <font>
      <b/>
      <sz val="14"/>
      <color rgb="FF002060"/>
      <name val="Times New Roman"/>
      <family val="1"/>
    </font>
    <font>
      <b/>
      <sz val="12"/>
      <color rgb="FF002060"/>
      <name val="Times New Roman"/>
      <family val="1"/>
    </font>
    <font>
      <i/>
      <sz val="12"/>
      <color theme="1"/>
      <name val="Times New Roman"/>
      <family val="1"/>
    </font>
    <font>
      <b/>
      <u/>
      <sz val="12"/>
      <color theme="1"/>
      <name val="Times New Roman"/>
      <family val="1"/>
    </font>
  </fonts>
  <fills count="13">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indexed="56"/>
        <bgColor indexed="64"/>
      </patternFill>
    </fill>
    <fill>
      <patternFill patternType="solid">
        <fgColor indexed="9"/>
        <bgColor indexed="64"/>
      </patternFill>
    </fill>
    <fill>
      <patternFill patternType="solid">
        <fgColor indexed="48"/>
        <bgColor indexed="64"/>
      </patternFill>
    </fill>
    <fill>
      <patternFill patternType="solid">
        <fgColor theme="5"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00B050"/>
        <bgColor indexed="64"/>
      </patternFill>
    </fill>
    <fill>
      <patternFill patternType="solid">
        <fgColor rgb="FF99FFCC"/>
        <bgColor indexed="64"/>
      </patternFill>
    </fill>
    <fill>
      <patternFill patternType="solid">
        <fgColor rgb="FFFFFF00"/>
        <bgColor indexed="64"/>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rgb="FFCCFFCC"/>
      </left>
      <right/>
      <top style="double">
        <color rgb="FFCCFFCC"/>
      </top>
      <bottom/>
      <diagonal/>
    </border>
    <border>
      <left/>
      <right style="double">
        <color rgb="FFCCFFCC"/>
      </right>
      <top style="double">
        <color rgb="FFCCFFCC"/>
      </top>
      <bottom/>
      <diagonal/>
    </border>
    <border>
      <left style="double">
        <color rgb="FFCCFFCC"/>
      </left>
      <right/>
      <top/>
      <bottom/>
      <diagonal/>
    </border>
    <border>
      <left/>
      <right style="double">
        <color rgb="FFCCFFCC"/>
      </right>
      <top/>
      <bottom/>
      <diagonal/>
    </border>
    <border>
      <left style="double">
        <color rgb="FFCCFFCC"/>
      </left>
      <right/>
      <top/>
      <bottom style="double">
        <color rgb="FFCCFFCC"/>
      </bottom>
      <diagonal/>
    </border>
    <border>
      <left/>
      <right style="double">
        <color rgb="FFCCFFCC"/>
      </right>
      <top/>
      <bottom style="double">
        <color rgb="FFCCFFCC"/>
      </bottom>
      <diagonal/>
    </border>
    <border>
      <left style="double">
        <color rgb="FFCCFFCC"/>
      </left>
      <right/>
      <top style="double">
        <color rgb="FFCCFFCC"/>
      </top>
      <bottom style="double">
        <color rgb="FFCCFFCC"/>
      </bottom>
      <diagonal/>
    </border>
    <border>
      <left/>
      <right/>
      <top style="double">
        <color rgb="FFCCFFCC"/>
      </top>
      <bottom style="double">
        <color rgb="FFCCFFCC"/>
      </bottom>
      <diagonal/>
    </border>
    <border>
      <left/>
      <right style="double">
        <color rgb="FFCCFFCC"/>
      </right>
      <top style="double">
        <color rgb="FFCCFFCC"/>
      </top>
      <bottom style="double">
        <color rgb="FFCCFFCC"/>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CCFFCC"/>
      </left>
      <right style="double">
        <color rgb="FFCCFFCC"/>
      </right>
      <top style="double">
        <color rgb="FFCCFFCC"/>
      </top>
      <bottom style="double">
        <color rgb="FFCCFFCC"/>
      </bottom>
      <diagonal/>
    </border>
  </borders>
  <cellStyleXfs count="6">
    <xf numFmtId="0" fontId="0" fillId="0" borderId="0"/>
    <xf numFmtId="9" fontId="3" fillId="0" borderId="0" applyFont="0" applyFill="0" applyBorder="0" applyAlignment="0" applyProtection="0"/>
    <xf numFmtId="44" fontId="3" fillId="0" borderId="0" applyFont="0" applyFill="0" applyBorder="0" applyAlignment="0" applyProtection="0"/>
    <xf numFmtId="0" fontId="6" fillId="0" borderId="0"/>
    <xf numFmtId="0" fontId="12" fillId="0" borderId="0" applyFill="0" applyBorder="0">
      <alignment horizontal="center" vertical="center"/>
      <protection locked="0"/>
    </xf>
    <xf numFmtId="0" fontId="6" fillId="0" borderId="0"/>
  </cellStyleXfs>
  <cellXfs count="274">
    <xf numFmtId="0" fontId="0" fillId="0" borderId="0" xfId="0"/>
    <xf numFmtId="0" fontId="0" fillId="0" borderId="0" xfId="0" applyProtection="1">
      <protection locked="0"/>
    </xf>
    <xf numFmtId="0" fontId="5" fillId="2" borderId="9" xfId="0" applyFont="1" applyFill="1" applyBorder="1" applyAlignment="1" applyProtection="1">
      <alignment horizontal="left"/>
      <protection locked="0"/>
    </xf>
    <xf numFmtId="0" fontId="0" fillId="0" borderId="0" xfId="0" applyAlignment="1">
      <alignment horizontal="left"/>
    </xf>
    <xf numFmtId="14" fontId="0" fillId="0" borderId="0" xfId="0" applyNumberFormat="1"/>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center"/>
    </xf>
    <xf numFmtId="164" fontId="0" fillId="0" borderId="5" xfId="0" applyNumberFormat="1" applyBorder="1"/>
    <xf numFmtId="2" fontId="0" fillId="0" borderId="0" xfId="0" applyNumberFormat="1"/>
    <xf numFmtId="0" fontId="0" fillId="0" borderId="5" xfId="0" applyBorder="1"/>
    <xf numFmtId="164" fontId="0" fillId="0" borderId="0" xfId="0" applyNumberFormat="1"/>
    <xf numFmtId="0" fontId="0" fillId="0" borderId="7" xfId="0" applyBorder="1"/>
    <xf numFmtId="0" fontId="0" fillId="0" borderId="7" xfId="0" applyBorder="1" applyAlignment="1">
      <alignment horizontal="right"/>
    </xf>
    <xf numFmtId="164" fontId="0" fillId="0" borderId="7" xfId="0" applyNumberFormat="1" applyBorder="1"/>
    <xf numFmtId="164" fontId="0" fillId="0" borderId="8" xfId="0" applyNumberFormat="1" applyBorder="1"/>
    <xf numFmtId="0" fontId="0" fillId="0" borderId="0" xfId="0" applyAlignment="1">
      <alignment horizontal="right"/>
    </xf>
    <xf numFmtId="44" fontId="0" fillId="0" borderId="5" xfId="2" applyFont="1" applyFill="1" applyBorder="1" applyProtection="1"/>
    <xf numFmtId="0" fontId="1" fillId="0" borderId="0" xfId="0" applyFont="1" applyAlignment="1">
      <alignment horizontal="right"/>
    </xf>
    <xf numFmtId="164" fontId="1" fillId="0" borderId="0" xfId="0" applyNumberFormat="1" applyFont="1"/>
    <xf numFmtId="0" fontId="1" fillId="0" borderId="0" xfId="0" applyFont="1"/>
    <xf numFmtId="164" fontId="5" fillId="2" borderId="0" xfId="0" applyNumberFormat="1" applyFont="1" applyFill="1" applyAlignment="1" applyProtection="1">
      <alignment horizontal="right"/>
      <protection locked="0"/>
    </xf>
    <xf numFmtId="0" fontId="5" fillId="3" borderId="0" xfId="0" applyFont="1" applyFill="1" applyAlignment="1" applyProtection="1">
      <alignment horizontal="center"/>
      <protection locked="0"/>
    </xf>
    <xf numFmtId="0" fontId="5" fillId="2" borderId="0" xfId="0" applyFont="1" applyFill="1" applyAlignment="1" applyProtection="1">
      <alignment horizontal="center"/>
      <protection locked="0"/>
    </xf>
    <xf numFmtId="0" fontId="13" fillId="0" borderId="0" xfId="0" applyFont="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6" fillId="5" borderId="0" xfId="3" applyFill="1" applyAlignment="1" applyProtection="1">
      <alignment vertical="center"/>
      <protection hidden="1"/>
    </xf>
    <xf numFmtId="0" fontId="8" fillId="5" borderId="20" xfId="3" applyFont="1" applyFill="1" applyBorder="1" applyAlignment="1" applyProtection="1">
      <alignment horizontal="center" vertical="center"/>
      <protection hidden="1"/>
    </xf>
    <xf numFmtId="0" fontId="8" fillId="5" borderId="21" xfId="3" applyFont="1" applyFill="1" applyBorder="1" applyAlignment="1" applyProtection="1">
      <alignment horizontal="center" vertical="center"/>
      <protection hidden="1"/>
    </xf>
    <xf numFmtId="0" fontId="15" fillId="0" borderId="2" xfId="0" applyFont="1" applyBorder="1" applyAlignment="1">
      <alignment horizontal="center"/>
    </xf>
    <xf numFmtId="0" fontId="15" fillId="0" borderId="2" xfId="0" applyFont="1" applyBorder="1" applyAlignment="1">
      <alignment horizontal="center" wrapText="1"/>
    </xf>
    <xf numFmtId="0" fontId="15" fillId="0" borderId="3" xfId="0" applyFont="1" applyBorder="1" applyAlignment="1">
      <alignment horizontal="center"/>
    </xf>
    <xf numFmtId="0" fontId="17" fillId="0" borderId="0" xfId="0" applyFont="1"/>
    <xf numFmtId="0" fontId="17" fillId="0" borderId="0" xfId="0" applyFont="1" applyAlignment="1">
      <alignment horizontal="center"/>
    </xf>
    <xf numFmtId="0" fontId="17" fillId="0" borderId="2" xfId="0" applyFont="1" applyBorder="1"/>
    <xf numFmtId="0" fontId="5"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4" xfId="0" applyBorder="1" applyAlignment="1">
      <alignment horizontal="left" vertical="top" wrapText="1"/>
    </xf>
    <xf numFmtId="0" fontId="0" fillId="0" borderId="4" xfId="0" applyBorder="1" applyAlignment="1" applyProtection="1">
      <alignment horizontal="left" vertical="top"/>
      <protection locked="0"/>
    </xf>
    <xf numFmtId="0" fontId="0" fillId="0" borderId="6" xfId="0" applyBorder="1" applyAlignment="1">
      <alignment horizontal="left"/>
    </xf>
    <xf numFmtId="0" fontId="0" fillId="0" borderId="4" xfId="0" applyBorder="1" applyAlignment="1" applyProtection="1">
      <alignment horizontal="left" vertical="top" wrapText="1"/>
      <protection locked="0"/>
    </xf>
    <xf numFmtId="0" fontId="0" fillId="0" borderId="4" xfId="0" applyBorder="1" applyAlignment="1">
      <alignment horizontal="left"/>
    </xf>
    <xf numFmtId="0" fontId="5" fillId="0" borderId="0" xfId="0" applyFont="1" applyAlignment="1" applyProtection="1">
      <alignment horizontal="center"/>
      <protection locked="0"/>
    </xf>
    <xf numFmtId="0" fontId="0" fillId="0" borderId="7" xfId="0" applyBorder="1" applyAlignment="1">
      <alignment horizontal="center"/>
    </xf>
    <xf numFmtId="0" fontId="5" fillId="0" borderId="0" xfId="0" applyFont="1" applyAlignment="1">
      <alignment horizontal="center"/>
    </xf>
    <xf numFmtId="0" fontId="0" fillId="0" borderId="0" xfId="0" applyAlignment="1" applyProtection="1">
      <alignment horizontal="center"/>
      <protection locked="0"/>
    </xf>
    <xf numFmtId="0" fontId="17" fillId="0" borderId="2" xfId="0" applyFont="1" applyBorder="1" applyAlignment="1">
      <alignment horizontal="center"/>
    </xf>
    <xf numFmtId="164" fontId="5" fillId="0" borderId="0" xfId="0" applyNumberFormat="1" applyFont="1" applyAlignment="1">
      <alignment horizontal="right"/>
    </xf>
    <xf numFmtId="164" fontId="0" fillId="0" borderId="0" xfId="0" applyNumberFormat="1" applyAlignment="1">
      <alignment horizontal="right"/>
    </xf>
    <xf numFmtId="14" fontId="0" fillId="0" borderId="0" xfId="0" applyNumberFormat="1" applyAlignment="1">
      <alignment horizontal="center"/>
    </xf>
    <xf numFmtId="0" fontId="15" fillId="0" borderId="22" xfId="0" applyFont="1" applyBorder="1" applyAlignment="1">
      <alignment horizontal="center" wrapText="1"/>
    </xf>
    <xf numFmtId="0" fontId="15" fillId="0" borderId="23" xfId="0" applyFont="1" applyBorder="1" applyAlignment="1">
      <alignment horizontal="center" wrapText="1"/>
    </xf>
    <xf numFmtId="14" fontId="5" fillId="2" borderId="24" xfId="0" applyNumberFormat="1" applyFont="1" applyFill="1" applyBorder="1" applyAlignment="1" applyProtection="1">
      <alignment horizontal="center"/>
      <protection locked="0"/>
    </xf>
    <xf numFmtId="14" fontId="5" fillId="2" borderId="25" xfId="0" applyNumberFormat="1" applyFont="1" applyFill="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25" xfId="0" applyFont="1" applyBorder="1" applyAlignment="1" applyProtection="1">
      <alignment horizontal="center"/>
      <protection locked="0"/>
    </xf>
    <xf numFmtId="14" fontId="5" fillId="2" borderId="26" xfId="0" applyNumberFormat="1" applyFont="1" applyFill="1" applyBorder="1" applyAlignment="1" applyProtection="1">
      <alignment horizontal="center"/>
      <protection locked="0"/>
    </xf>
    <xf numFmtId="14" fontId="5" fillId="2" borderId="27" xfId="0" applyNumberFormat="1" applyFont="1" applyFill="1" applyBorder="1" applyAlignment="1" applyProtection="1">
      <alignment horizontal="center"/>
      <protection locked="0"/>
    </xf>
    <xf numFmtId="0" fontId="0" fillId="0" borderId="0" xfId="0" applyAlignment="1" applyProtection="1">
      <alignment horizontal="left"/>
      <protection locked="0"/>
    </xf>
    <xf numFmtId="2" fontId="0" fillId="0" borderId="0" xfId="0" applyNumberFormat="1" applyProtection="1">
      <protection locked="0"/>
    </xf>
    <xf numFmtId="164" fontId="5" fillId="0" borderId="0" xfId="0" applyNumberFormat="1" applyFont="1" applyAlignment="1" applyProtection="1">
      <alignment horizontal="right"/>
      <protection locked="0"/>
    </xf>
    <xf numFmtId="164" fontId="0" fillId="0" borderId="0" xfId="0" applyNumberFormat="1" applyProtection="1">
      <protection locked="0"/>
    </xf>
    <xf numFmtId="0" fontId="2" fillId="0" borderId="4" xfId="0" applyFont="1" applyBorder="1" applyAlignment="1">
      <alignment horizontal="left" vertical="top"/>
    </xf>
    <xf numFmtId="0" fontId="5" fillId="0" borderId="24" xfId="0" applyFont="1" applyBorder="1" applyAlignment="1">
      <alignment horizontal="center"/>
    </xf>
    <xf numFmtId="0" fontId="5" fillId="0" borderId="25" xfId="0" applyFont="1" applyBorder="1" applyAlignment="1">
      <alignment horizontal="center"/>
    </xf>
    <xf numFmtId="0" fontId="21" fillId="0" borderId="0" xfId="0" applyFont="1"/>
    <xf numFmtId="0" fontId="22" fillId="0" borderId="0" xfId="0" applyFont="1" applyAlignment="1">
      <alignment vertical="center"/>
    </xf>
    <xf numFmtId="0" fontId="21" fillId="0" borderId="0" xfId="0" applyFont="1" applyAlignment="1">
      <alignment horizontal="left" vertical="center" indent="1"/>
    </xf>
    <xf numFmtId="0" fontId="23" fillId="0" borderId="0" xfId="0" applyFont="1" applyAlignment="1">
      <alignment horizontal="center" vertical="center"/>
    </xf>
    <xf numFmtId="0" fontId="25" fillId="0" borderId="0" xfId="0" applyFont="1"/>
    <xf numFmtId="0" fontId="8" fillId="5" borderId="20" xfId="3" applyFont="1" applyFill="1" applyBorder="1" applyAlignment="1" applyProtection="1">
      <alignment vertical="center"/>
      <protection hidden="1"/>
    </xf>
    <xf numFmtId="0" fontId="8" fillId="5" borderId="21" xfId="3" applyFont="1" applyFill="1" applyBorder="1" applyAlignment="1" applyProtection="1">
      <alignment vertical="center"/>
      <protection hidden="1"/>
    </xf>
    <xf numFmtId="0" fontId="8" fillId="5" borderId="18" xfId="3" applyFont="1" applyFill="1" applyBorder="1" applyAlignment="1" applyProtection="1">
      <alignment vertical="center"/>
      <protection hidden="1"/>
    </xf>
    <xf numFmtId="0" fontId="8" fillId="5" borderId="19" xfId="3" applyFont="1" applyFill="1" applyBorder="1" applyAlignment="1" applyProtection="1">
      <alignment vertical="center"/>
      <protection hidden="1"/>
    </xf>
    <xf numFmtId="0" fontId="15" fillId="0" borderId="1" xfId="0" applyFont="1" applyBorder="1" applyAlignment="1">
      <alignment horizontal="center" wrapText="1"/>
    </xf>
    <xf numFmtId="0" fontId="6" fillId="10" borderId="11" xfId="3" applyFill="1" applyBorder="1" applyAlignment="1" applyProtection="1">
      <alignment vertical="center"/>
      <protection hidden="1"/>
    </xf>
    <xf numFmtId="0" fontId="4" fillId="0" borderId="0" xfId="0" applyFont="1" applyAlignment="1">
      <alignment horizontal="center"/>
    </xf>
    <xf numFmtId="0" fontId="4" fillId="0" borderId="0" xfId="0" applyFont="1" applyAlignment="1">
      <alignment horizontal="left" vertical="center"/>
    </xf>
    <xf numFmtId="0" fontId="27" fillId="0" borderId="0" xfId="0" applyFont="1" applyAlignment="1">
      <alignment vertical="center" wrapText="1"/>
    </xf>
    <xf numFmtId="0" fontId="0" fillId="0" borderId="7" xfId="0" applyBorder="1" applyAlignment="1">
      <alignment horizontal="left" vertical="center"/>
    </xf>
    <xf numFmtId="0" fontId="6" fillId="12" borderId="11" xfId="3" applyFill="1" applyBorder="1" applyAlignment="1" applyProtection="1">
      <alignment vertical="center"/>
      <protection hidden="1"/>
    </xf>
    <xf numFmtId="0" fontId="28" fillId="0" borderId="0" xfId="0" applyFont="1" applyAlignment="1">
      <alignment horizontal="right" vertical="center" indent="2"/>
    </xf>
    <xf numFmtId="0" fontId="28" fillId="0" borderId="0" xfId="0" applyFont="1" applyAlignment="1">
      <alignment vertical="center"/>
    </xf>
    <xf numFmtId="0" fontId="5" fillId="0" borderId="0" xfId="0" applyFont="1" applyAlignment="1">
      <alignment horizontal="left"/>
    </xf>
    <xf numFmtId="164" fontId="28" fillId="0" borderId="0" xfId="0" applyNumberFormat="1" applyFont="1" applyAlignment="1">
      <alignment vertical="center"/>
    </xf>
    <xf numFmtId="0" fontId="20" fillId="0" borderId="0" xfId="3" applyFont="1" applyAlignment="1">
      <alignment vertical="top" wrapText="1"/>
    </xf>
    <xf numFmtId="0" fontId="25" fillId="0" borderId="0" xfId="0" applyFont="1" applyAlignment="1">
      <alignment vertical="center"/>
    </xf>
    <xf numFmtId="0" fontId="20" fillId="0" borderId="0" xfId="0" applyFont="1" applyAlignment="1">
      <alignment vertical="center"/>
    </xf>
    <xf numFmtId="10" fontId="28" fillId="0" borderId="0" xfId="1" applyNumberFormat="1" applyFont="1" applyFill="1" applyBorder="1" applyAlignment="1" applyProtection="1">
      <alignment vertical="center"/>
    </xf>
    <xf numFmtId="0" fontId="28" fillId="0" borderId="0" xfId="0" quotePrefix="1" applyFont="1" applyAlignment="1">
      <alignment horizontal="left" vertical="center" indent="1"/>
    </xf>
    <xf numFmtId="0" fontId="28" fillId="0" borderId="0" xfId="0" applyFont="1" applyAlignment="1">
      <alignment horizontal="left" vertical="center" indent="1"/>
    </xf>
    <xf numFmtId="0" fontId="28" fillId="0" borderId="0" xfId="0" applyFont="1" applyAlignment="1">
      <alignment horizontal="right" vertical="center"/>
    </xf>
    <xf numFmtId="0" fontId="32" fillId="0" borderId="0" xfId="0" applyFont="1" applyAlignment="1">
      <alignment horizontal="center" vertical="center"/>
    </xf>
    <xf numFmtId="0" fontId="32" fillId="0" borderId="0" xfId="0" applyFont="1" applyAlignment="1">
      <alignment horizontal="left" vertical="center"/>
    </xf>
    <xf numFmtId="164" fontId="23" fillId="0" borderId="0" xfId="0" applyNumberFormat="1" applyFont="1" applyAlignment="1">
      <alignment horizontal="center" vertical="center"/>
    </xf>
    <xf numFmtId="10" fontId="23" fillId="0" borderId="0" xfId="1" applyNumberFormat="1" applyFont="1" applyFill="1" applyAlignment="1" applyProtection="1">
      <alignment horizontal="center" vertical="center"/>
    </xf>
    <xf numFmtId="40" fontId="20" fillId="0" borderId="0" xfId="5" applyNumberFormat="1" applyFont="1" applyAlignment="1">
      <alignment horizontal="centerContinuous"/>
    </xf>
    <xf numFmtId="40" fontId="28" fillId="0" borderId="0" xfId="5" applyNumberFormat="1" applyFont="1" applyAlignment="1">
      <alignment horizontal="centerContinuous"/>
    </xf>
    <xf numFmtId="40" fontId="28" fillId="0" borderId="0" xfId="5" applyNumberFormat="1" applyFont="1"/>
    <xf numFmtId="40" fontId="35" fillId="0" borderId="0" xfId="5" applyNumberFormat="1" applyFont="1" applyAlignment="1">
      <alignment horizontal="center" wrapText="1"/>
    </xf>
    <xf numFmtId="14" fontId="0" fillId="0" borderId="0" xfId="0" applyNumberFormat="1" applyAlignment="1">
      <alignment vertical="top"/>
    </xf>
    <xf numFmtId="40" fontId="28" fillId="0" borderId="0" xfId="5" applyNumberFormat="1" applyFont="1" applyAlignment="1">
      <alignment horizontal="centerContinuous" wrapText="1"/>
    </xf>
    <xf numFmtId="40" fontId="28" fillId="0" borderId="0" xfId="5" applyNumberFormat="1" applyFont="1" applyAlignment="1">
      <alignment wrapText="1"/>
    </xf>
    <xf numFmtId="0" fontId="6" fillId="6" borderId="31" xfId="3" applyFill="1" applyBorder="1" applyAlignment="1" applyProtection="1">
      <alignment vertical="center"/>
      <protection hidden="1"/>
    </xf>
    <xf numFmtId="0" fontId="6" fillId="0" borderId="32" xfId="3" applyBorder="1" applyAlignment="1" applyProtection="1">
      <alignment vertical="center"/>
      <protection hidden="1"/>
    </xf>
    <xf numFmtId="0" fontId="6" fillId="0" borderId="0" xfId="3" applyAlignment="1">
      <alignment vertical="center"/>
    </xf>
    <xf numFmtId="0" fontId="20" fillId="0" borderId="0" xfId="3" applyFont="1" applyAlignment="1">
      <alignment vertical="center"/>
    </xf>
    <xf numFmtId="0" fontId="8" fillId="0" borderId="0" xfId="3" applyFont="1" applyAlignment="1">
      <alignment vertical="center"/>
    </xf>
    <xf numFmtId="0" fontId="7" fillId="4" borderId="0" xfId="3" applyFont="1" applyFill="1" applyAlignment="1">
      <alignment vertical="center"/>
    </xf>
    <xf numFmtId="0" fontId="7" fillId="0" borderId="0" xfId="3" applyFont="1" applyAlignment="1">
      <alignment vertical="center"/>
    </xf>
    <xf numFmtId="0" fontId="6" fillId="0" borderId="0" xfId="3" applyAlignment="1">
      <alignment vertical="center" wrapText="1"/>
    </xf>
    <xf numFmtId="0" fontId="6" fillId="0" borderId="0" xfId="3" applyAlignment="1">
      <alignment horizontal="right" vertical="top"/>
    </xf>
    <xf numFmtId="0" fontId="8" fillId="0" borderId="0" xfId="3" applyFont="1" applyAlignment="1">
      <alignment horizontal="right" vertical="center"/>
    </xf>
    <xf numFmtId="0" fontId="9" fillId="0" borderId="0" xfId="3" applyFont="1" applyAlignment="1">
      <alignment horizontal="right" vertical="center"/>
    </xf>
    <xf numFmtId="0" fontId="9" fillId="0" borderId="0" xfId="3" applyFont="1" applyAlignment="1">
      <alignment horizontal="left" vertical="center"/>
    </xf>
    <xf numFmtId="0" fontId="9" fillId="0" borderId="0" xfId="3" applyFont="1" applyAlignment="1">
      <alignment horizontal="left" vertical="top"/>
    </xf>
    <xf numFmtId="0" fontId="6" fillId="0" borderId="0" xfId="3" applyAlignment="1">
      <alignment horizontal="left" vertical="top"/>
    </xf>
    <xf numFmtId="0" fontId="6" fillId="0" borderId="0" xfId="3" applyAlignment="1">
      <alignment vertical="top"/>
    </xf>
    <xf numFmtId="0" fontId="6" fillId="0" borderId="0" xfId="3" applyAlignment="1">
      <alignment horizontal="right" vertical="center"/>
    </xf>
    <xf numFmtId="0" fontId="6" fillId="0" borderId="0" xfId="3" applyAlignment="1">
      <alignment vertical="top" wrapText="1"/>
    </xf>
    <xf numFmtId="0" fontId="6" fillId="0" borderId="0" xfId="3" applyAlignment="1">
      <alignment horizontal="left" vertical="center"/>
    </xf>
    <xf numFmtId="0" fontId="10" fillId="0" borderId="0" xfId="3" applyFont="1" applyAlignment="1">
      <alignment vertical="center"/>
    </xf>
    <xf numFmtId="0" fontId="10" fillId="0" borderId="0" xfId="3" applyFont="1" applyAlignment="1">
      <alignment vertical="center" wrapText="1"/>
    </xf>
    <xf numFmtId="0" fontId="6" fillId="11" borderId="11" xfId="3" applyFill="1" applyBorder="1" applyAlignment="1">
      <alignment vertical="center"/>
    </xf>
    <xf numFmtId="0" fontId="6" fillId="0" borderId="32" xfId="3" applyBorder="1" applyAlignment="1">
      <alignment vertical="center"/>
    </xf>
    <xf numFmtId="0" fontId="6" fillId="0" borderId="33" xfId="3" applyBorder="1" applyAlignment="1">
      <alignment vertical="center"/>
    </xf>
    <xf numFmtId="0" fontId="14" fillId="7" borderId="12" xfId="3" applyFont="1" applyFill="1" applyBorder="1" applyAlignment="1">
      <alignment horizontal="left" vertical="center"/>
    </xf>
    <xf numFmtId="0" fontId="14" fillId="7" borderId="14" xfId="3" applyFont="1" applyFill="1" applyBorder="1" applyAlignment="1">
      <alignment horizontal="left" vertical="center"/>
    </xf>
    <xf numFmtId="0" fontId="14" fillId="7" borderId="13" xfId="3" applyFont="1" applyFill="1" applyBorder="1" applyAlignment="1">
      <alignment horizontal="left" vertical="center"/>
    </xf>
    <xf numFmtId="0" fontId="14" fillId="0" borderId="12" xfId="3" applyFont="1" applyBorder="1" applyAlignment="1">
      <alignment horizontal="left" vertical="center"/>
    </xf>
    <xf numFmtId="0" fontId="14" fillId="0" borderId="14" xfId="3" applyFont="1" applyBorder="1" applyAlignment="1">
      <alignment horizontal="left" vertical="center"/>
    </xf>
    <xf numFmtId="0" fontId="14" fillId="0" borderId="13" xfId="3" applyFont="1" applyBorder="1" applyAlignment="1">
      <alignment horizontal="left" vertical="center"/>
    </xf>
    <xf numFmtId="0" fontId="19" fillId="0" borderId="28" xfId="3" applyFont="1" applyBorder="1" applyAlignment="1">
      <alignment vertical="center"/>
    </xf>
    <xf numFmtId="0" fontId="19" fillId="0" borderId="29" xfId="3" applyFont="1" applyBorder="1" applyAlignment="1">
      <alignment vertical="center"/>
    </xf>
    <xf numFmtId="0" fontId="10" fillId="0" borderId="29" xfId="3" applyFont="1" applyBorder="1" applyAlignment="1">
      <alignment vertical="center"/>
    </xf>
    <xf numFmtId="0" fontId="10" fillId="0" borderId="30" xfId="3" applyFont="1" applyBorder="1" applyAlignment="1">
      <alignment vertical="center" wrapText="1"/>
    </xf>
    <xf numFmtId="0" fontId="25" fillId="0" borderId="0" xfId="0" applyFont="1" applyAlignment="1">
      <alignment horizontal="right" vertical="center"/>
    </xf>
    <xf numFmtId="0" fontId="25" fillId="0" borderId="0" xfId="0" applyFont="1" applyAlignment="1">
      <alignment horizontal="right" vertical="center" indent="1"/>
    </xf>
    <xf numFmtId="0" fontId="28" fillId="0" borderId="0" xfId="0" quotePrefix="1" applyFont="1" applyAlignment="1">
      <alignment horizontal="right" vertical="center" indent="1"/>
    </xf>
    <xf numFmtId="164" fontId="25" fillId="0" borderId="0" xfId="0" applyNumberFormat="1" applyFont="1"/>
    <xf numFmtId="1" fontId="25" fillId="0" borderId="0" xfId="0" applyNumberFormat="1" applyFont="1"/>
    <xf numFmtId="0" fontId="28" fillId="0" borderId="0" xfId="0" applyFont="1" applyAlignment="1">
      <alignment horizontal="right" vertical="center" indent="1"/>
    </xf>
    <xf numFmtId="10" fontId="25" fillId="0" borderId="0" xfId="0" applyNumberFormat="1" applyFont="1"/>
    <xf numFmtId="0" fontId="25" fillId="0" borderId="0" xfId="0" applyFont="1" applyAlignment="1">
      <alignment horizontal="right"/>
    </xf>
    <xf numFmtId="0" fontId="0" fillId="0" borderId="15" xfId="0" applyBorder="1"/>
    <xf numFmtId="0" fontId="0" fillId="0" borderId="17" xfId="0" applyBorder="1"/>
    <xf numFmtId="0" fontId="5" fillId="0" borderId="20" xfId="0" applyFont="1" applyBorder="1"/>
    <xf numFmtId="0" fontId="0" fillId="0" borderId="21" xfId="0" applyBorder="1"/>
    <xf numFmtId="0" fontId="5" fillId="0" borderId="18" xfId="0" applyFont="1" applyBorder="1"/>
    <xf numFmtId="0" fontId="0" fillId="0" borderId="19" xfId="0" applyBorder="1"/>
    <xf numFmtId="0" fontId="0" fillId="0" borderId="31" xfId="0" applyBorder="1"/>
    <xf numFmtId="0" fontId="5" fillId="0" borderId="32" xfId="0" applyFont="1" applyBorder="1"/>
    <xf numFmtId="0" fontId="5" fillId="0" borderId="33" xfId="0" applyFont="1" applyBorder="1"/>
    <xf numFmtId="10" fontId="0" fillId="0" borderId="21" xfId="1" applyNumberFormat="1" applyFont="1" applyBorder="1"/>
    <xf numFmtId="0" fontId="30" fillId="0" borderId="15" xfId="0" applyFont="1" applyBorder="1"/>
    <xf numFmtId="0" fontId="30" fillId="0" borderId="20" xfId="0" applyFont="1" applyBorder="1" applyAlignment="1">
      <alignment vertical="center"/>
    </xf>
    <xf numFmtId="0" fontId="31" fillId="0" borderId="21" xfId="0" applyFont="1" applyBorder="1" applyAlignment="1">
      <alignment vertical="center"/>
    </xf>
    <xf numFmtId="0" fontId="21" fillId="0" borderId="21" xfId="0" applyFont="1" applyBorder="1" applyAlignment="1">
      <alignment vertical="center"/>
    </xf>
    <xf numFmtId="0" fontId="0" fillId="0" borderId="20" xfId="0" applyBorder="1"/>
    <xf numFmtId="0" fontId="0" fillId="0" borderId="18" xfId="0" applyBorder="1"/>
    <xf numFmtId="0" fontId="30" fillId="0" borderId="31" xfId="0" applyFont="1" applyBorder="1" applyAlignment="1">
      <alignment vertical="center"/>
    </xf>
    <xf numFmtId="0" fontId="17" fillId="0" borderId="32" xfId="0" applyFont="1" applyBorder="1" applyAlignment="1">
      <alignment vertical="center"/>
    </xf>
    <xf numFmtId="0" fontId="17" fillId="0" borderId="33" xfId="0" applyFont="1" applyBorder="1" applyAlignment="1">
      <alignment vertical="center"/>
    </xf>
    <xf numFmtId="0" fontId="0" fillId="0" borderId="20" xfId="0" applyBorder="1" applyAlignment="1">
      <alignment horizontal="right"/>
    </xf>
    <xf numFmtId="0" fontId="36" fillId="0" borderId="0" xfId="0" applyFont="1" applyAlignment="1">
      <alignment horizontal="left"/>
    </xf>
    <xf numFmtId="0" fontId="13" fillId="0" borderId="0" xfId="0" applyFont="1" applyAlignment="1">
      <alignment vertical="top" wrapText="1"/>
    </xf>
    <xf numFmtId="0" fontId="5" fillId="0" borderId="9" xfId="0" applyFont="1" applyBorder="1" applyAlignment="1">
      <alignment horizontal="left"/>
    </xf>
    <xf numFmtId="0" fontId="28" fillId="0" borderId="0" xfId="0" applyFont="1" applyAlignment="1">
      <alignment wrapText="1"/>
    </xf>
    <xf numFmtId="0" fontId="28" fillId="0" borderId="0" xfId="0" applyFont="1" applyAlignment="1">
      <alignment horizontal="center" vertical="center" wrapText="1"/>
    </xf>
    <xf numFmtId="0" fontId="39" fillId="9" borderId="11" xfId="0" applyFont="1" applyFill="1" applyBorder="1" applyAlignment="1" applyProtection="1">
      <alignment horizontal="center" vertical="center"/>
      <protection locked="0"/>
    </xf>
    <xf numFmtId="164" fontId="39" fillId="9" borderId="11" xfId="0" applyNumberFormat="1" applyFont="1" applyFill="1" applyBorder="1" applyAlignment="1" applyProtection="1">
      <alignment horizontal="center" vertical="center"/>
      <protection locked="0"/>
    </xf>
    <xf numFmtId="10" fontId="39" fillId="9" borderId="11" xfId="1" applyNumberFormat="1" applyFont="1" applyFill="1" applyBorder="1" applyAlignment="1" applyProtection="1">
      <alignment horizontal="center" vertical="center"/>
      <protection locked="0"/>
    </xf>
    <xf numFmtId="0" fontId="28" fillId="0" borderId="0" xfId="0" applyFont="1" applyAlignment="1">
      <alignment horizontal="left" vertical="center" wrapText="1" indent="1"/>
    </xf>
    <xf numFmtId="0" fontId="42" fillId="0" borderId="34" xfId="3" applyFont="1" applyBorder="1" applyAlignment="1">
      <alignment horizontal="left" vertical="center" wrapText="1"/>
    </xf>
    <xf numFmtId="0" fontId="28" fillId="0" borderId="16"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0" xfId="0" applyFont="1" applyAlignment="1">
      <alignment vertical="center" wrapText="1"/>
    </xf>
    <xf numFmtId="0" fontId="40" fillId="2" borderId="0" xfId="3" applyFont="1" applyFill="1" applyAlignment="1">
      <alignment horizontal="left" vertical="center" wrapText="1"/>
    </xf>
    <xf numFmtId="0" fontId="41" fillId="7" borderId="0" xfId="3" applyFont="1" applyFill="1" applyAlignment="1">
      <alignment horizontal="left" vertical="center" wrapText="1"/>
    </xf>
    <xf numFmtId="0" fontId="28" fillId="0" borderId="0" xfId="0" applyFont="1" applyAlignment="1">
      <alignment horizontal="left" vertical="center" wrapText="1"/>
    </xf>
    <xf numFmtId="0" fontId="28" fillId="0" borderId="25" xfId="0" applyFont="1" applyBorder="1" applyAlignment="1">
      <alignment horizontal="center" vertical="center" wrapText="1"/>
    </xf>
    <xf numFmtId="0" fontId="28" fillId="0" borderId="24" xfId="0" applyFont="1" applyBorder="1" applyAlignment="1">
      <alignment wrapText="1"/>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alignment wrapText="1"/>
    </xf>
    <xf numFmtId="0" fontId="21" fillId="0" borderId="0" xfId="0" applyFont="1" applyAlignment="1">
      <alignment vertical="center"/>
    </xf>
    <xf numFmtId="0" fontId="24" fillId="0" borderId="0" xfId="0" applyFont="1" applyAlignment="1">
      <alignment vertical="center"/>
    </xf>
    <xf numFmtId="0" fontId="25" fillId="0" borderId="0" xfId="0" applyFont="1" applyAlignment="1">
      <alignment vertical="top"/>
    </xf>
    <xf numFmtId="0" fontId="25" fillId="0" borderId="0" xfId="0" applyFont="1" applyAlignment="1">
      <alignment vertical="top" wrapText="1"/>
    </xf>
    <xf numFmtId="0" fontId="46" fillId="0" borderId="0" xfId="0" applyFont="1"/>
    <xf numFmtId="0" fontId="0" fillId="0" borderId="10" xfId="0" applyBorder="1" applyAlignment="1" applyProtection="1">
      <alignment horizontal="left"/>
      <protection locked="0"/>
    </xf>
    <xf numFmtId="0" fontId="38" fillId="0" borderId="0" xfId="0" applyFont="1" applyAlignment="1">
      <alignment horizontal="center" vertical="center" wrapText="1"/>
    </xf>
    <xf numFmtId="0" fontId="44" fillId="0" borderId="0" xfId="0" applyFont="1" applyAlignment="1">
      <alignment horizontal="center" wrapText="1"/>
    </xf>
    <xf numFmtId="10" fontId="34" fillId="0" borderId="0" xfId="0" applyNumberFormat="1" applyFont="1" applyAlignment="1">
      <alignment horizontal="center" vertical="top" wrapText="1"/>
    </xf>
    <xf numFmtId="0" fontId="38" fillId="0" borderId="0" xfId="0" applyFont="1" applyAlignment="1">
      <alignment vertical="center" wrapText="1"/>
    </xf>
    <xf numFmtId="0" fontId="38" fillId="0" borderId="0" xfId="3" applyFont="1" applyAlignment="1">
      <alignment vertical="top" wrapText="1"/>
    </xf>
    <xf numFmtId="0" fontId="38" fillId="0" borderId="0" xfId="3" applyFont="1" applyAlignment="1">
      <alignment vertical="center" wrapText="1"/>
    </xf>
    <xf numFmtId="0" fontId="48" fillId="0" borderId="0" xfId="3" applyFont="1" applyAlignment="1">
      <alignment vertical="top" wrapText="1"/>
    </xf>
    <xf numFmtId="0" fontId="44" fillId="0" borderId="0" xfId="0" applyFont="1" applyAlignment="1">
      <alignment wrapText="1"/>
    </xf>
    <xf numFmtId="0" fontId="15" fillId="0" borderId="0" xfId="0" applyFont="1" applyAlignment="1">
      <alignment horizontal="center" wrapText="1"/>
    </xf>
    <xf numFmtId="0" fontId="0" fillId="0" borderId="0" xfId="0"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24" fillId="0" borderId="0" xfId="0" applyFont="1" applyAlignment="1">
      <alignment horizontal="center"/>
    </xf>
    <xf numFmtId="0" fontId="51" fillId="0" borderId="0" xfId="0" applyFont="1" applyAlignment="1">
      <alignment horizontal="left"/>
    </xf>
    <xf numFmtId="0" fontId="51" fillId="0" borderId="0" xfId="0" applyFont="1" applyAlignment="1">
      <alignment vertical="center"/>
    </xf>
    <xf numFmtId="0" fontId="23" fillId="9" borderId="11" xfId="0" applyFont="1" applyFill="1" applyBorder="1" applyAlignment="1" applyProtection="1">
      <alignment horizontal="center" vertical="center"/>
      <protection locked="0"/>
    </xf>
    <xf numFmtId="164" fontId="23" fillId="9" borderId="11" xfId="0" applyNumberFormat="1" applyFont="1" applyFill="1" applyBorder="1" applyAlignment="1" applyProtection="1">
      <alignment horizontal="center" vertical="center"/>
      <protection locked="0"/>
    </xf>
    <xf numFmtId="10" fontId="23" fillId="9" borderId="11" xfId="1" applyNumberFormat="1" applyFont="1" applyFill="1" applyBorder="1" applyAlignment="1" applyProtection="1">
      <alignment horizontal="center" vertical="center"/>
      <protection locked="0"/>
    </xf>
    <xf numFmtId="0" fontId="25" fillId="0" borderId="0" xfId="0" applyFont="1" applyAlignment="1">
      <alignment vertical="center" wrapText="1"/>
    </xf>
    <xf numFmtId="0" fontId="11" fillId="2" borderId="12" xfId="3" applyFont="1" applyFill="1" applyBorder="1" applyAlignment="1">
      <alignment horizontal="left" vertical="center"/>
    </xf>
    <xf numFmtId="0" fontId="11" fillId="2" borderId="14" xfId="3" applyFont="1" applyFill="1" applyBorder="1" applyAlignment="1">
      <alignment horizontal="left" vertical="center"/>
    </xf>
    <xf numFmtId="0" fontId="11" fillId="2" borderId="13" xfId="3" applyFont="1" applyFill="1" applyBorder="1" applyAlignment="1">
      <alignment horizontal="left" vertical="center"/>
    </xf>
    <xf numFmtId="0" fontId="48" fillId="0" borderId="0" xfId="3" applyFont="1" applyAlignment="1">
      <alignment horizontal="center" vertical="center" wrapText="1"/>
    </xf>
    <xf numFmtId="0" fontId="49" fillId="0" borderId="0" xfId="3" applyFont="1" applyAlignment="1">
      <alignment horizontal="center" vertical="center"/>
    </xf>
    <xf numFmtId="0" fontId="9" fillId="0" borderId="14" xfId="3" applyFont="1" applyBorder="1" applyAlignment="1">
      <alignment horizontal="center" vertical="center"/>
    </xf>
    <xf numFmtId="0" fontId="9" fillId="0" borderId="13" xfId="3" applyFont="1" applyBorder="1" applyAlignment="1">
      <alignment horizontal="center" vertical="center"/>
    </xf>
    <xf numFmtId="0" fontId="6" fillId="0" borderId="12" xfId="3" applyBorder="1" applyAlignment="1">
      <alignment horizontal="left" vertical="center" wrapText="1"/>
    </xf>
    <xf numFmtId="0" fontId="6" fillId="0" borderId="14" xfId="3" applyBorder="1" applyAlignment="1">
      <alignment vertical="center" wrapText="1"/>
    </xf>
    <xf numFmtId="0" fontId="6" fillId="0" borderId="13" xfId="3" applyBorder="1" applyAlignment="1">
      <alignment vertical="center" wrapText="1"/>
    </xf>
    <xf numFmtId="0" fontId="8" fillId="5" borderId="0" xfId="3" applyFont="1" applyFill="1" applyAlignment="1" applyProtection="1">
      <alignment horizontal="center" vertical="center"/>
      <protection hidden="1"/>
    </xf>
    <xf numFmtId="0" fontId="6" fillId="0" borderId="14" xfId="3" applyBorder="1" applyAlignment="1">
      <alignment horizontal="left" vertical="center" wrapText="1"/>
    </xf>
    <xf numFmtId="0" fontId="8" fillId="0" borderId="0" xfId="3" applyFont="1" applyAlignment="1">
      <alignment horizontal="center" vertical="center" wrapText="1"/>
    </xf>
    <xf numFmtId="0" fontId="6" fillId="0" borderId="0" xfId="3" applyAlignment="1">
      <alignment horizontal="center" vertical="center" wrapText="1"/>
    </xf>
    <xf numFmtId="0" fontId="8" fillId="0" borderId="10" xfId="3" applyFont="1" applyBorder="1" applyAlignment="1">
      <alignment horizontal="center" vertical="center"/>
    </xf>
    <xf numFmtId="0" fontId="8" fillId="0" borderId="0" xfId="3" applyFont="1" applyAlignment="1">
      <alignment horizontal="center" vertical="center"/>
    </xf>
    <xf numFmtId="0" fontId="6" fillId="0" borderId="15" xfId="3" applyBorder="1" applyAlignment="1">
      <alignment horizontal="left" vertical="center" wrapText="1"/>
    </xf>
    <xf numFmtId="0" fontId="6" fillId="0" borderId="16" xfId="3" applyBorder="1" applyAlignment="1">
      <alignment horizontal="left" vertical="center" wrapText="1"/>
    </xf>
    <xf numFmtId="0" fontId="6" fillId="0" borderId="17" xfId="3" applyBorder="1" applyAlignment="1">
      <alignment horizontal="left" vertical="center" wrapText="1"/>
    </xf>
    <xf numFmtId="0" fontId="6" fillId="0" borderId="20" xfId="3" applyBorder="1" applyAlignment="1">
      <alignment horizontal="left" vertical="center" wrapText="1"/>
    </xf>
    <xf numFmtId="0" fontId="6" fillId="0" borderId="0" xfId="3" applyAlignment="1">
      <alignment horizontal="left" vertical="center" wrapText="1"/>
    </xf>
    <xf numFmtId="0" fontId="6" fillId="0" borderId="21" xfId="3" applyBorder="1" applyAlignment="1">
      <alignment horizontal="left" vertical="center" wrapText="1"/>
    </xf>
    <xf numFmtId="0" fontId="6" fillId="0" borderId="18" xfId="3" applyBorder="1" applyAlignment="1">
      <alignment horizontal="left" vertical="center" wrapText="1"/>
    </xf>
    <xf numFmtId="0" fontId="6" fillId="0" borderId="10" xfId="3" applyBorder="1" applyAlignment="1">
      <alignment horizontal="left" vertical="center" wrapText="1"/>
    </xf>
    <xf numFmtId="0" fontId="6" fillId="0" borderId="19" xfId="3" applyBorder="1" applyAlignment="1">
      <alignment horizontal="left" vertical="center" wrapText="1"/>
    </xf>
    <xf numFmtId="0" fontId="9" fillId="0" borderId="16" xfId="3" applyFont="1" applyBorder="1" applyAlignment="1">
      <alignment horizontal="center" vertical="center"/>
    </xf>
    <xf numFmtId="0" fontId="9" fillId="0" borderId="17" xfId="3" applyFont="1" applyBorder="1" applyAlignment="1">
      <alignment horizontal="center" vertical="center"/>
    </xf>
    <xf numFmtId="0" fontId="9" fillId="0" borderId="0" xfId="3" applyFont="1" applyAlignment="1">
      <alignment horizontal="center" vertical="center"/>
    </xf>
    <xf numFmtId="0" fontId="9" fillId="0" borderId="21" xfId="3" applyFont="1" applyBorder="1" applyAlignment="1">
      <alignment horizontal="center" vertical="center"/>
    </xf>
    <xf numFmtId="0" fontId="9" fillId="0" borderId="10" xfId="3" applyFont="1" applyBorder="1" applyAlignment="1">
      <alignment horizontal="center" vertical="center"/>
    </xf>
    <xf numFmtId="0" fontId="9" fillId="0" borderId="19" xfId="3" applyFont="1" applyBorder="1" applyAlignment="1">
      <alignment horizontal="center" vertical="center"/>
    </xf>
    <xf numFmtId="0" fontId="8" fillId="5" borderId="11" xfId="3" applyFont="1" applyFill="1" applyBorder="1" applyAlignment="1" applyProtection="1">
      <alignment horizontal="center" vertical="center"/>
      <protection hidden="1"/>
    </xf>
    <xf numFmtId="0" fontId="6" fillId="0" borderId="16" xfId="3" applyBorder="1" applyAlignment="1">
      <alignment vertical="center" wrapText="1"/>
    </xf>
    <xf numFmtId="0" fontId="6" fillId="0" borderId="0" xfId="3" applyAlignment="1">
      <alignment horizontal="left" vertical="top" wrapText="1"/>
    </xf>
    <xf numFmtId="0" fontId="7" fillId="4" borderId="0" xfId="3" applyFont="1" applyFill="1" applyAlignment="1">
      <alignment horizontal="center" vertical="center"/>
    </xf>
    <xf numFmtId="0" fontId="6" fillId="0" borderId="0" xfId="3" applyAlignment="1">
      <alignment vertical="top" wrapText="1"/>
    </xf>
    <xf numFmtId="0" fontId="7" fillId="4" borderId="0" xfId="3" applyFont="1" applyFill="1" applyAlignment="1">
      <alignment horizontal="left" vertical="center"/>
    </xf>
    <xf numFmtId="0" fontId="8" fillId="0" borderId="12" xfId="3" applyFont="1" applyBorder="1" applyAlignment="1">
      <alignment horizontal="center" vertical="center"/>
    </xf>
    <xf numFmtId="0" fontId="8" fillId="0" borderId="13" xfId="3" applyFont="1" applyBorder="1" applyAlignment="1">
      <alignment horizontal="center" vertical="center"/>
    </xf>
    <xf numFmtId="0" fontId="8" fillId="5" borderId="15" xfId="3" applyFont="1" applyFill="1" applyBorder="1" applyAlignment="1" applyProtection="1">
      <alignment horizontal="center" vertical="center"/>
      <protection hidden="1"/>
    </xf>
    <xf numFmtId="0" fontId="8" fillId="5" borderId="17" xfId="3" applyFont="1" applyFill="1" applyBorder="1" applyAlignment="1" applyProtection="1">
      <alignment horizontal="center" vertical="center"/>
      <protection hidden="1"/>
    </xf>
    <xf numFmtId="0" fontId="28"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center" wrapText="1"/>
    </xf>
    <xf numFmtId="0" fontId="24" fillId="0" borderId="0" xfId="0" applyFont="1" applyAlignment="1">
      <alignment horizontal="center"/>
    </xf>
    <xf numFmtId="0" fontId="0" fillId="2" borderId="0" xfId="0" applyFill="1" applyAlignment="1" applyProtection="1">
      <alignment horizontal="left" vertical="top" wrapText="1"/>
      <protection locked="0"/>
    </xf>
    <xf numFmtId="0" fontId="0" fillId="0" borderId="0" xfId="0" applyAlignment="1">
      <alignment horizontal="left" vertical="top" wrapText="1"/>
    </xf>
    <xf numFmtId="0" fontId="0" fillId="8" borderId="0" xfId="0" applyFill="1" applyAlignment="1">
      <alignment horizontal="center" wrapText="1"/>
    </xf>
    <xf numFmtId="0" fontId="33" fillId="0" borderId="0" xfId="0" applyFont="1" applyAlignment="1">
      <alignment horizontal="center" vertical="top" wrapText="1"/>
    </xf>
    <xf numFmtId="10" fontId="34" fillId="0" borderId="0" xfId="0" applyNumberFormat="1" applyFont="1" applyAlignment="1">
      <alignment horizontal="center" vertical="top" wrapText="1"/>
    </xf>
    <xf numFmtId="0" fontId="2" fillId="0" borderId="7" xfId="0" applyFont="1" applyBorder="1" applyAlignment="1">
      <alignment horizontal="left" vertical="center" wrapText="1"/>
    </xf>
    <xf numFmtId="0" fontId="15" fillId="0" borderId="0" xfId="0" applyFont="1" applyAlignment="1">
      <alignment horizontal="center" vertical="top" wrapText="1"/>
    </xf>
    <xf numFmtId="0" fontId="20" fillId="0" borderId="0" xfId="0" applyFont="1" applyAlignment="1">
      <alignment horizontal="center" vertical="center"/>
    </xf>
    <xf numFmtId="0" fontId="29" fillId="0" borderId="0" xfId="0" applyFont="1" applyAlignment="1">
      <alignment horizontal="left" vertical="center" wrapText="1"/>
    </xf>
    <xf numFmtId="0" fontId="48" fillId="0" borderId="0" xfId="0" applyFont="1" applyAlignment="1">
      <alignment horizontal="center" vertical="center" wrapText="1"/>
    </xf>
    <xf numFmtId="0" fontId="48" fillId="0" borderId="0" xfId="3" applyFont="1" applyAlignment="1">
      <alignment horizontal="left" vertical="top" wrapText="1"/>
    </xf>
    <xf numFmtId="0" fontId="49" fillId="0" borderId="0" xfId="0" applyFont="1" applyAlignment="1">
      <alignment horizontal="center"/>
    </xf>
    <xf numFmtId="0" fontId="25" fillId="0" borderId="0" xfId="0" applyFont="1" applyAlignment="1">
      <alignment horizontal="center"/>
    </xf>
    <xf numFmtId="164" fontId="25" fillId="0" borderId="0" xfId="0" applyNumberFormat="1" applyFont="1" applyAlignment="1">
      <alignment horizontal="center"/>
    </xf>
    <xf numFmtId="0" fontId="25" fillId="0" borderId="0" xfId="0" applyFont="1" applyAlignment="1">
      <alignment horizontal="left" vertical="top" wrapText="1"/>
    </xf>
    <xf numFmtId="0" fontId="45" fillId="0" borderId="0" xfId="0" applyFont="1" applyAlignment="1">
      <alignment vertical="top" wrapText="1"/>
    </xf>
    <xf numFmtId="0" fontId="44" fillId="0" borderId="0" xfId="0" applyFont="1" applyAlignment="1">
      <alignment horizontal="center" vertical="top" wrapText="1"/>
    </xf>
    <xf numFmtId="40" fontId="20" fillId="0" borderId="0" xfId="5" applyNumberFormat="1" applyFont="1" applyAlignment="1">
      <alignment horizontal="center" wrapText="1"/>
    </xf>
  </cellXfs>
  <cellStyles count="6">
    <cellStyle name="Currency" xfId="2" builtinId="4"/>
    <cellStyle name="Hyperlink Arrow" xfId="4" xr:uid="{00000000-0005-0000-0000-000001000000}"/>
    <cellStyle name="Normal" xfId="0" builtinId="0"/>
    <cellStyle name="Normal 2" xfId="3" xr:uid="{00000000-0005-0000-0000-000003000000}"/>
    <cellStyle name="Normal_Sheet" xfId="5" xr:uid="{00000000-0005-0000-0000-000004000000}"/>
    <cellStyle name="Percent" xfId="1" builtinId="5"/>
  </cellStyles>
  <dxfs count="3">
    <dxf>
      <font>
        <b/>
        <i val="0"/>
        <color rgb="FFFF0000"/>
      </font>
    </dxf>
    <dxf>
      <font>
        <b/>
        <i val="0"/>
        <color rgb="FFC00000"/>
      </font>
    </dxf>
    <dxf>
      <font>
        <b/>
        <i val="0"/>
        <color rgb="FFFF0000"/>
      </font>
    </dxf>
  </dxfs>
  <tableStyles count="0" defaultTableStyle="TableStyleMedium2" defaultPivotStyle="PivotStyleLight16"/>
  <colors>
    <mruColors>
      <color rgb="FF0000CC"/>
      <color rgb="FF0066FF"/>
      <color rgb="FF0033CC"/>
      <color rgb="FFFFFFCC"/>
      <color rgb="FF99FFCC"/>
      <color rgb="FFCCFFCC"/>
      <color rgb="FF0000FF"/>
      <color rgb="FF3399FF"/>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797475</xdr:colOff>
      <xdr:row>2</xdr:row>
      <xdr:rowOff>34544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1117092</xdr:colOff>
      <xdr:row>2</xdr:row>
      <xdr:rowOff>190119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1231392</xdr:colOff>
      <xdr:row>2</xdr:row>
      <xdr:rowOff>190119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1231392</xdr:colOff>
      <xdr:row>2</xdr:row>
      <xdr:rowOff>179403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964692</xdr:colOff>
      <xdr:row>2</xdr:row>
      <xdr:rowOff>199644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fitToPage="1"/>
  </sheetPr>
  <dimension ref="A1:O70"/>
  <sheetViews>
    <sheetView showGridLines="0" showRowColHeaders="0" zoomScale="90" zoomScaleNormal="90" workbookViewId="0">
      <pane ySplit="24195" topLeftCell="A110"/>
      <selection activeCell="D13" sqref="D13:L14"/>
      <selection pane="bottomLeft" activeCell="E35" sqref="E35"/>
    </sheetView>
  </sheetViews>
  <sheetFormatPr defaultColWidth="9.140625" defaultRowHeight="12.75" x14ac:dyDescent="0.25"/>
  <cols>
    <col min="1" max="1" width="6.42578125" style="107" customWidth="1"/>
    <col min="2" max="2" width="19.28515625" style="107" customWidth="1"/>
    <col min="3" max="3" width="2.5703125" style="107" customWidth="1"/>
    <col min="4" max="13" width="9.85546875" style="107" customWidth="1"/>
    <col min="14" max="19" width="9.140625" style="107"/>
    <col min="20" max="20" width="9.7109375" style="107" customWidth="1"/>
    <col min="21" max="16384" width="9.140625" style="107"/>
  </cols>
  <sheetData>
    <row r="1" spans="1:14" ht="39.75" customHeight="1" x14ac:dyDescent="0.25">
      <c r="A1" s="214" t="s">
        <v>226</v>
      </c>
      <c r="B1" s="214"/>
      <c r="C1" s="214"/>
      <c r="D1" s="214"/>
      <c r="E1" s="214"/>
      <c r="F1" s="214"/>
      <c r="G1" s="214"/>
      <c r="H1" s="214"/>
      <c r="I1" s="214"/>
      <c r="J1" s="214"/>
      <c r="K1" s="214"/>
      <c r="L1" s="214"/>
      <c r="M1" s="214"/>
    </row>
    <row r="2" spans="1:14" ht="30" customHeight="1" x14ac:dyDescent="0.25">
      <c r="A2" s="215" t="s">
        <v>161</v>
      </c>
      <c r="B2" s="215"/>
      <c r="C2" s="215"/>
      <c r="D2" s="215"/>
      <c r="E2" s="215"/>
      <c r="F2" s="215"/>
      <c r="G2" s="215"/>
      <c r="H2" s="215"/>
      <c r="I2" s="215"/>
      <c r="J2" s="215"/>
      <c r="K2" s="215"/>
      <c r="L2" s="215"/>
      <c r="M2" s="215"/>
      <c r="N2" s="108"/>
    </row>
    <row r="3" spans="1:14" ht="6" customHeight="1" x14ac:dyDescent="0.25">
      <c r="B3" s="109"/>
      <c r="C3" s="109"/>
    </row>
    <row r="4" spans="1:14" ht="12.75" customHeight="1" x14ac:dyDescent="0.25">
      <c r="B4" s="110" t="s">
        <v>119</v>
      </c>
      <c r="D4" s="245" t="s">
        <v>51</v>
      </c>
      <c r="E4" s="245"/>
      <c r="F4" s="245"/>
      <c r="G4" s="245"/>
      <c r="H4" s="245"/>
      <c r="I4" s="245"/>
      <c r="J4" s="245"/>
      <c r="K4" s="245"/>
      <c r="L4" s="245"/>
    </row>
    <row r="5" spans="1:14" ht="15" customHeight="1" x14ac:dyDescent="0.25">
      <c r="B5" s="111"/>
      <c r="C5" s="111"/>
      <c r="D5" s="112"/>
      <c r="E5" s="112"/>
      <c r="F5" s="112"/>
      <c r="G5" s="112"/>
      <c r="H5" s="112"/>
      <c r="I5" s="112"/>
      <c r="J5" s="112"/>
      <c r="K5" s="112"/>
      <c r="L5" s="112"/>
    </row>
    <row r="6" spans="1:14" ht="30.75" customHeight="1" x14ac:dyDescent="0.25">
      <c r="B6" s="113" t="s">
        <v>118</v>
      </c>
      <c r="C6" s="109"/>
      <c r="D6" s="244" t="s">
        <v>129</v>
      </c>
      <c r="E6" s="244"/>
      <c r="F6" s="244"/>
      <c r="G6" s="244"/>
      <c r="H6" s="244"/>
      <c r="I6" s="244"/>
      <c r="J6" s="244"/>
      <c r="K6" s="244"/>
      <c r="L6" s="244"/>
    </row>
    <row r="7" spans="1:14" ht="30.75" customHeight="1" x14ac:dyDescent="0.25">
      <c r="B7" s="113" t="s">
        <v>120</v>
      </c>
      <c r="C7" s="109"/>
      <c r="D7" s="244" t="s">
        <v>227</v>
      </c>
      <c r="E7" s="244"/>
      <c r="F7" s="244"/>
      <c r="G7" s="244"/>
      <c r="H7" s="244"/>
      <c r="I7" s="244"/>
      <c r="J7" s="244"/>
      <c r="K7" s="244"/>
      <c r="L7" s="244"/>
    </row>
    <row r="8" spans="1:14" ht="27.95" customHeight="1" x14ac:dyDescent="0.25">
      <c r="B8" s="114"/>
      <c r="C8" s="109"/>
      <c r="D8" s="244" t="s">
        <v>228</v>
      </c>
      <c r="E8" s="244"/>
      <c r="F8" s="244"/>
      <c r="G8" s="244"/>
      <c r="H8" s="244"/>
      <c r="I8" s="244"/>
      <c r="J8" s="244"/>
      <c r="K8" s="244"/>
      <c r="L8" s="244"/>
    </row>
    <row r="9" spans="1:14" ht="23.25" customHeight="1" x14ac:dyDescent="0.25">
      <c r="B9" s="114"/>
      <c r="C9" s="109"/>
      <c r="D9" s="246"/>
      <c r="E9" s="246"/>
      <c r="F9" s="246"/>
      <c r="G9" s="246"/>
      <c r="H9" s="246"/>
      <c r="I9" s="246"/>
      <c r="J9" s="246"/>
      <c r="K9" s="246"/>
      <c r="L9" s="246"/>
    </row>
    <row r="10" spans="1:14" ht="6" customHeight="1" x14ac:dyDescent="0.25">
      <c r="B10" s="115"/>
      <c r="C10" s="116"/>
      <c r="D10" s="117"/>
      <c r="E10" s="117"/>
      <c r="F10" s="117"/>
      <c r="G10" s="117"/>
      <c r="H10" s="117"/>
      <c r="I10" s="117"/>
      <c r="J10" s="118"/>
      <c r="K10" s="119"/>
      <c r="L10" s="119"/>
    </row>
    <row r="11" spans="1:14" ht="15" customHeight="1" x14ac:dyDescent="0.25">
      <c r="B11" s="114"/>
      <c r="C11" s="109"/>
      <c r="D11" s="244" t="s">
        <v>63</v>
      </c>
      <c r="E11" s="244"/>
      <c r="F11" s="244"/>
      <c r="G11" s="244"/>
      <c r="H11" s="244"/>
      <c r="I11" s="244"/>
      <c r="J11" s="244"/>
      <c r="K11" s="244"/>
      <c r="L11" s="244"/>
    </row>
    <row r="12" spans="1:14" ht="15" customHeight="1" x14ac:dyDescent="0.25">
      <c r="B12" s="114"/>
      <c r="C12" s="109"/>
      <c r="D12" s="244"/>
      <c r="E12" s="244"/>
      <c r="F12" s="244"/>
      <c r="G12" s="244"/>
      <c r="H12" s="244"/>
      <c r="I12" s="244"/>
      <c r="J12" s="244"/>
      <c r="K12" s="244"/>
      <c r="L12" s="244"/>
    </row>
    <row r="13" spans="1:14" ht="15" customHeight="1" x14ac:dyDescent="0.25">
      <c r="B13" s="120" t="s">
        <v>147</v>
      </c>
      <c r="C13" s="109"/>
      <c r="D13" s="244" t="s">
        <v>224</v>
      </c>
      <c r="E13" s="244"/>
      <c r="F13" s="244"/>
      <c r="G13" s="244"/>
      <c r="H13" s="244"/>
      <c r="I13" s="244"/>
      <c r="J13" s="244"/>
      <c r="K13" s="244"/>
      <c r="L13" s="244"/>
    </row>
    <row r="14" spans="1:14" ht="15" customHeight="1" x14ac:dyDescent="0.25">
      <c r="B14" s="120"/>
      <c r="C14" s="109"/>
      <c r="D14" s="244"/>
      <c r="E14" s="244"/>
      <c r="F14" s="244"/>
      <c r="G14" s="244"/>
      <c r="H14" s="244"/>
      <c r="I14" s="244"/>
      <c r="J14" s="244"/>
      <c r="K14" s="244"/>
      <c r="L14" s="244"/>
    </row>
    <row r="15" spans="1:14" ht="15" customHeight="1" x14ac:dyDescent="0.25">
      <c r="B15" s="109"/>
      <c r="C15" s="109"/>
      <c r="D15" s="121"/>
      <c r="E15" s="121"/>
      <c r="F15" s="121"/>
      <c r="G15" s="121"/>
      <c r="H15" s="121"/>
      <c r="I15" s="121"/>
      <c r="J15" s="121"/>
      <c r="K15" s="121"/>
      <c r="L15" s="121"/>
    </row>
    <row r="16" spans="1:14" ht="12.75" customHeight="1" x14ac:dyDescent="0.25">
      <c r="B16" s="110" t="s">
        <v>52</v>
      </c>
      <c r="C16" s="111"/>
      <c r="D16" s="244" t="s">
        <v>229</v>
      </c>
      <c r="E16" s="244"/>
      <c r="F16" s="244"/>
      <c r="G16" s="244"/>
      <c r="H16" s="244"/>
      <c r="I16" s="244"/>
      <c r="J16" s="244"/>
      <c r="K16" s="244"/>
      <c r="L16" s="244"/>
    </row>
    <row r="17" spans="2:15" x14ac:dyDescent="0.25">
      <c r="B17" s="111"/>
      <c r="C17" s="111"/>
      <c r="D17" s="244"/>
      <c r="E17" s="244"/>
      <c r="F17" s="244"/>
      <c r="G17" s="244"/>
      <c r="H17" s="244"/>
      <c r="I17" s="244"/>
      <c r="J17" s="244"/>
      <c r="K17" s="244"/>
      <c r="L17" s="244"/>
    </row>
    <row r="18" spans="2:15" x14ac:dyDescent="0.25">
      <c r="B18" s="111"/>
      <c r="C18" s="111"/>
      <c r="D18" s="244"/>
      <c r="E18" s="244"/>
      <c r="F18" s="244"/>
      <c r="G18" s="244"/>
      <c r="H18" s="244"/>
      <c r="I18" s="244"/>
      <c r="J18" s="244"/>
      <c r="K18" s="244"/>
      <c r="L18" s="244"/>
    </row>
    <row r="19" spans="2:15" x14ac:dyDescent="0.25">
      <c r="B19" s="111"/>
      <c r="C19" s="111"/>
      <c r="D19" s="244"/>
      <c r="E19" s="244"/>
      <c r="F19" s="244"/>
      <c r="G19" s="244"/>
      <c r="H19" s="244"/>
      <c r="I19" s="244"/>
      <c r="J19" s="244"/>
      <c r="K19" s="244"/>
      <c r="L19" s="244"/>
    </row>
    <row r="20" spans="2:15" ht="6" customHeight="1" x14ac:dyDescent="0.25">
      <c r="B20" s="116"/>
      <c r="C20" s="116"/>
      <c r="D20" s="117"/>
      <c r="E20" s="117"/>
      <c r="F20" s="117"/>
      <c r="G20" s="117"/>
      <c r="H20" s="117"/>
      <c r="I20" s="117"/>
      <c r="J20" s="118"/>
      <c r="K20" s="119"/>
      <c r="L20" s="119"/>
    </row>
    <row r="21" spans="2:15" ht="12.75" customHeight="1" x14ac:dyDescent="0.25">
      <c r="B21" s="111"/>
      <c r="C21" s="111"/>
      <c r="D21" s="244" t="s">
        <v>94</v>
      </c>
      <c r="E21" s="244"/>
      <c r="F21" s="244"/>
      <c r="G21" s="244"/>
      <c r="H21" s="244"/>
      <c r="I21" s="244"/>
      <c r="J21" s="244"/>
      <c r="K21" s="244"/>
      <c r="L21" s="244"/>
    </row>
    <row r="22" spans="2:15" x14ac:dyDescent="0.25">
      <c r="B22" s="111"/>
      <c r="C22" s="111"/>
      <c r="D22" s="244"/>
      <c r="E22" s="244"/>
      <c r="F22" s="244"/>
      <c r="G22" s="244"/>
      <c r="H22" s="244"/>
      <c r="I22" s="244"/>
      <c r="J22" s="244"/>
      <c r="K22" s="244"/>
      <c r="L22" s="244"/>
    </row>
    <row r="23" spans="2:15" x14ac:dyDescent="0.25">
      <c r="B23" s="111"/>
      <c r="C23" s="111"/>
      <c r="D23" s="244"/>
      <c r="E23" s="244"/>
      <c r="F23" s="244"/>
      <c r="G23" s="244"/>
      <c r="H23" s="244"/>
      <c r="I23" s="244"/>
      <c r="J23" s="244"/>
      <c r="K23" s="244"/>
      <c r="L23" s="244"/>
    </row>
    <row r="24" spans="2:15" ht="6" customHeight="1" x14ac:dyDescent="0.25">
      <c r="B24" s="116"/>
      <c r="C24" s="116"/>
      <c r="D24" s="117"/>
      <c r="E24" s="117"/>
      <c r="F24" s="117"/>
      <c r="G24" s="117"/>
      <c r="H24" s="117"/>
      <c r="I24" s="117"/>
      <c r="J24" s="118"/>
      <c r="K24" s="119"/>
      <c r="L24" s="119"/>
    </row>
    <row r="25" spans="2:15" ht="12.75" customHeight="1" x14ac:dyDescent="0.25">
      <c r="B25" s="111"/>
      <c r="C25" s="111"/>
      <c r="D25" s="244" t="s">
        <v>96</v>
      </c>
      <c r="E25" s="244"/>
      <c r="F25" s="244"/>
      <c r="G25" s="244"/>
      <c r="H25" s="244"/>
      <c r="I25" s="244"/>
      <c r="J25" s="244"/>
      <c r="K25" s="244"/>
      <c r="L25" s="244"/>
    </row>
    <row r="26" spans="2:15" x14ac:dyDescent="0.25">
      <c r="B26" s="111"/>
      <c r="C26" s="111"/>
      <c r="D26" s="244"/>
      <c r="E26" s="244"/>
      <c r="F26" s="244"/>
      <c r="G26" s="244"/>
      <c r="H26" s="244"/>
      <c r="I26" s="244"/>
      <c r="J26" s="244"/>
      <c r="K26" s="244"/>
      <c r="L26" s="244"/>
    </row>
    <row r="27" spans="2:15" x14ac:dyDescent="0.25">
      <c r="B27" s="111"/>
      <c r="C27" s="111"/>
      <c r="D27" s="244"/>
      <c r="E27" s="244"/>
      <c r="F27" s="244"/>
      <c r="G27" s="244"/>
      <c r="H27" s="244"/>
      <c r="I27" s="244"/>
      <c r="J27" s="244"/>
      <c r="K27" s="244"/>
      <c r="L27" s="244"/>
    </row>
    <row r="28" spans="2:15" x14ac:dyDescent="0.25">
      <c r="B28" s="111"/>
      <c r="C28" s="111"/>
      <c r="D28" s="244"/>
      <c r="E28" s="244"/>
      <c r="F28" s="244"/>
      <c r="G28" s="244"/>
      <c r="H28" s="244"/>
      <c r="I28" s="244"/>
      <c r="J28" s="244"/>
      <c r="K28" s="244"/>
      <c r="L28" s="244"/>
    </row>
    <row r="29" spans="2:15" ht="6" customHeight="1" x14ac:dyDescent="0.25">
      <c r="B29" s="116"/>
      <c r="C29" s="116"/>
      <c r="D29" s="116"/>
      <c r="E29" s="116"/>
      <c r="F29" s="116"/>
      <c r="G29" s="116"/>
      <c r="H29" s="116"/>
      <c r="I29" s="116"/>
      <c r="J29" s="122"/>
    </row>
    <row r="30" spans="2:15" x14ac:dyDescent="0.25">
      <c r="B30" s="110" t="s">
        <v>53</v>
      </c>
      <c r="C30" s="111"/>
      <c r="D30" s="223" t="s">
        <v>54</v>
      </c>
    </row>
    <row r="31" spans="2:15" ht="18" customHeight="1" x14ac:dyDescent="0.25">
      <c r="D31" s="224"/>
      <c r="E31" s="226" t="s">
        <v>55</v>
      </c>
      <c r="F31" s="226"/>
      <c r="G31" s="226" t="s">
        <v>56</v>
      </c>
      <c r="H31" s="226"/>
      <c r="I31" s="226"/>
      <c r="J31" s="225" t="s">
        <v>57</v>
      </c>
      <c r="K31" s="225"/>
      <c r="L31" s="225"/>
      <c r="M31" s="225"/>
      <c r="N31" s="28"/>
      <c r="O31" s="28"/>
    </row>
    <row r="32" spans="2:15" ht="29.25" customHeight="1" x14ac:dyDescent="0.25">
      <c r="D32" s="82"/>
      <c r="E32" s="242" t="s">
        <v>121</v>
      </c>
      <c r="F32" s="242"/>
      <c r="G32" s="216" t="s">
        <v>123</v>
      </c>
      <c r="H32" s="216"/>
      <c r="I32" s="217"/>
      <c r="J32" s="218" t="s">
        <v>124</v>
      </c>
      <c r="K32" s="219"/>
      <c r="L32" s="219"/>
      <c r="M32" s="220"/>
    </row>
    <row r="33" spans="1:15" ht="6" customHeight="1" x14ac:dyDescent="0.25">
      <c r="A33" s="123"/>
      <c r="B33" s="123"/>
      <c r="C33" s="123"/>
      <c r="D33" s="123"/>
      <c r="E33" s="123"/>
      <c r="F33" s="123"/>
      <c r="G33" s="123"/>
      <c r="H33" s="123"/>
      <c r="I33" s="123"/>
      <c r="J33" s="123"/>
      <c r="K33" s="123"/>
      <c r="L33" s="124"/>
      <c r="M33" s="124"/>
      <c r="N33" s="123"/>
      <c r="O33" s="123"/>
    </row>
    <row r="34" spans="1:15" ht="25.5" customHeight="1" x14ac:dyDescent="0.25">
      <c r="D34" s="125"/>
      <c r="E34" s="248" t="s">
        <v>127</v>
      </c>
      <c r="F34" s="249"/>
      <c r="G34" s="216" t="s">
        <v>122</v>
      </c>
      <c r="H34" s="216"/>
      <c r="I34" s="217"/>
      <c r="J34" s="218" t="s">
        <v>92</v>
      </c>
      <c r="K34" s="219"/>
      <c r="L34" s="219"/>
      <c r="M34" s="220"/>
    </row>
    <row r="35" spans="1:15" ht="6" customHeight="1" x14ac:dyDescent="0.25">
      <c r="A35" s="123"/>
      <c r="B35" s="123"/>
      <c r="C35" s="123"/>
      <c r="D35" s="123"/>
      <c r="E35" s="123"/>
      <c r="F35" s="123"/>
      <c r="G35" s="123"/>
      <c r="H35" s="123"/>
      <c r="I35" s="123"/>
      <c r="J35" s="123"/>
      <c r="K35" s="123"/>
      <c r="L35" s="124"/>
      <c r="M35" s="124"/>
      <c r="N35" s="123"/>
      <c r="O35" s="123"/>
    </row>
    <row r="36" spans="1:15" ht="29.25" customHeight="1" x14ac:dyDescent="0.25">
      <c r="D36" s="77"/>
      <c r="E36" s="242" t="s">
        <v>125</v>
      </c>
      <c r="F36" s="242"/>
      <c r="G36" s="216" t="s">
        <v>128</v>
      </c>
      <c r="H36" s="216"/>
      <c r="I36" s="217"/>
      <c r="J36" s="218"/>
      <c r="K36" s="219"/>
      <c r="L36" s="219"/>
      <c r="M36" s="220"/>
    </row>
    <row r="37" spans="1:15" ht="6" customHeight="1" x14ac:dyDescent="0.25">
      <c r="E37" s="221"/>
      <c r="F37" s="221"/>
      <c r="J37" s="222"/>
      <c r="K37" s="219"/>
      <c r="L37" s="219"/>
      <c r="M37" s="219"/>
    </row>
    <row r="38" spans="1:15" ht="20.25" customHeight="1" x14ac:dyDescent="0.25">
      <c r="D38" s="105"/>
      <c r="E38" s="250" t="s">
        <v>58</v>
      </c>
      <c r="F38" s="251"/>
      <c r="G38" s="236" t="s">
        <v>90</v>
      </c>
      <c r="H38" s="236"/>
      <c r="I38" s="237"/>
      <c r="J38" s="227" t="s">
        <v>91</v>
      </c>
      <c r="K38" s="228"/>
      <c r="L38" s="228"/>
      <c r="M38" s="229"/>
      <c r="N38" s="28"/>
      <c r="O38" s="28"/>
    </row>
    <row r="39" spans="1:15" ht="12.75" customHeight="1" x14ac:dyDescent="0.25">
      <c r="D39" s="106"/>
      <c r="E39" s="29"/>
      <c r="F39" s="30"/>
      <c r="G39" s="238"/>
      <c r="H39" s="238"/>
      <c r="I39" s="239"/>
      <c r="J39" s="230"/>
      <c r="K39" s="231"/>
      <c r="L39" s="231"/>
      <c r="M39" s="232"/>
      <c r="N39" s="28"/>
      <c r="O39" s="28"/>
    </row>
    <row r="40" spans="1:15" ht="12.75" customHeight="1" x14ac:dyDescent="0.25">
      <c r="D40" s="106"/>
      <c r="E40" s="29"/>
      <c r="F40" s="30"/>
      <c r="G40" s="238"/>
      <c r="H40" s="238"/>
      <c r="I40" s="239"/>
      <c r="J40" s="230"/>
      <c r="K40" s="231"/>
      <c r="L40" s="231"/>
      <c r="M40" s="232"/>
      <c r="N40" s="28"/>
      <c r="O40" s="28"/>
    </row>
    <row r="41" spans="1:15" ht="12.75" customHeight="1" x14ac:dyDescent="0.25">
      <c r="D41" s="126"/>
      <c r="E41" s="72"/>
      <c r="F41" s="73"/>
      <c r="G41" s="240"/>
      <c r="H41" s="240"/>
      <c r="I41" s="241"/>
      <c r="J41" s="233"/>
      <c r="K41" s="234"/>
      <c r="L41" s="234"/>
      <c r="M41" s="235"/>
    </row>
    <row r="42" spans="1:15" ht="12.75" customHeight="1" x14ac:dyDescent="0.25">
      <c r="D42" s="126"/>
      <c r="E42" s="72"/>
      <c r="F42" s="73"/>
      <c r="G42" s="216" t="s">
        <v>59</v>
      </c>
      <c r="H42" s="216"/>
      <c r="I42" s="217"/>
      <c r="J42" s="218" t="s">
        <v>60</v>
      </c>
      <c r="K42" s="219"/>
      <c r="L42" s="219"/>
      <c r="M42" s="220"/>
    </row>
    <row r="43" spans="1:15" ht="12.75" customHeight="1" x14ac:dyDescent="0.25">
      <c r="D43" s="127"/>
      <c r="E43" s="74"/>
      <c r="F43" s="75"/>
      <c r="G43" s="216" t="s">
        <v>168</v>
      </c>
      <c r="H43" s="216"/>
      <c r="I43" s="217"/>
      <c r="J43" s="218" t="s">
        <v>169</v>
      </c>
      <c r="K43" s="219"/>
      <c r="L43" s="219"/>
      <c r="M43" s="220"/>
    </row>
    <row r="44" spans="1:15" ht="6" customHeight="1" x14ac:dyDescent="0.25">
      <c r="E44" s="221"/>
      <c r="F44" s="221"/>
      <c r="J44" s="228"/>
      <c r="K44" s="243"/>
      <c r="L44" s="243"/>
      <c r="M44" s="243"/>
    </row>
    <row r="45" spans="1:15" x14ac:dyDescent="0.25">
      <c r="A45" s="123"/>
      <c r="B45" s="247" t="s">
        <v>61</v>
      </c>
      <c r="C45" s="247"/>
      <c r="D45" s="247"/>
      <c r="E45" s="247"/>
      <c r="F45" s="247"/>
      <c r="G45" s="123"/>
      <c r="H45" s="123"/>
      <c r="I45" s="123"/>
      <c r="J45" s="123"/>
      <c r="K45" s="123"/>
      <c r="L45" s="124"/>
      <c r="M45" s="124"/>
      <c r="N45" s="123"/>
      <c r="O45" s="123"/>
    </row>
    <row r="46" spans="1:15" ht="6" customHeight="1" x14ac:dyDescent="0.25">
      <c r="A46" s="123"/>
      <c r="B46" s="123"/>
      <c r="C46" s="123"/>
      <c r="D46" s="123"/>
      <c r="E46" s="123"/>
      <c r="F46" s="123"/>
      <c r="G46" s="123"/>
      <c r="H46" s="123"/>
      <c r="I46" s="123"/>
      <c r="J46" s="123"/>
      <c r="K46" s="123"/>
      <c r="L46" s="124"/>
      <c r="M46" s="124"/>
      <c r="N46" s="123"/>
      <c r="O46" s="123"/>
    </row>
    <row r="47" spans="1:15" x14ac:dyDescent="0.25">
      <c r="A47" s="123"/>
      <c r="B47" s="211" t="s">
        <v>62</v>
      </c>
      <c r="C47" s="212"/>
      <c r="D47" s="212"/>
      <c r="E47" s="212"/>
      <c r="F47" s="212"/>
      <c r="G47" s="212"/>
      <c r="H47" s="212"/>
      <c r="I47" s="212"/>
      <c r="J47" s="212"/>
      <c r="K47" s="212"/>
      <c r="L47" s="213"/>
      <c r="M47" s="123"/>
      <c r="N47" s="123"/>
      <c r="O47" s="123"/>
    </row>
    <row r="48" spans="1:15" ht="6" customHeight="1" x14ac:dyDescent="0.25">
      <c r="A48" s="123"/>
      <c r="B48" s="123"/>
      <c r="C48" s="123"/>
      <c r="D48" s="123"/>
      <c r="E48" s="123"/>
      <c r="F48" s="123"/>
      <c r="G48" s="123"/>
      <c r="H48" s="123"/>
      <c r="I48" s="123"/>
      <c r="J48" s="123"/>
      <c r="K48" s="123"/>
      <c r="L48" s="124"/>
      <c r="M48" s="124"/>
      <c r="N48" s="123"/>
      <c r="O48" s="123"/>
    </row>
    <row r="49" spans="1:15" x14ac:dyDescent="0.25">
      <c r="A49" s="123"/>
      <c r="B49" s="128" t="s">
        <v>93</v>
      </c>
      <c r="C49" s="129"/>
      <c r="D49" s="129"/>
      <c r="E49" s="129"/>
      <c r="F49" s="129"/>
      <c r="G49" s="129"/>
      <c r="H49" s="129"/>
      <c r="I49" s="129"/>
      <c r="J49" s="129"/>
      <c r="K49" s="129"/>
      <c r="L49" s="130"/>
      <c r="M49" s="123"/>
      <c r="N49" s="123"/>
      <c r="O49" s="123"/>
    </row>
    <row r="50" spans="1:15" ht="6" customHeight="1" x14ac:dyDescent="0.25">
      <c r="A50" s="123"/>
      <c r="B50" s="123"/>
      <c r="C50" s="123"/>
      <c r="D50" s="123"/>
      <c r="E50" s="123"/>
      <c r="F50" s="123"/>
      <c r="G50" s="123"/>
      <c r="H50" s="123"/>
      <c r="I50" s="123"/>
      <c r="J50" s="123"/>
      <c r="K50" s="123"/>
      <c r="L50" s="124"/>
      <c r="M50" s="124"/>
      <c r="N50" s="123"/>
      <c r="O50" s="123"/>
    </row>
    <row r="51" spans="1:15" x14ac:dyDescent="0.25">
      <c r="A51" s="123"/>
      <c r="B51" s="131" t="s">
        <v>105</v>
      </c>
      <c r="C51" s="132"/>
      <c r="D51" s="132"/>
      <c r="E51" s="132"/>
      <c r="F51" s="132"/>
      <c r="G51" s="132"/>
      <c r="H51" s="132"/>
      <c r="I51" s="132"/>
      <c r="J51" s="132"/>
      <c r="K51" s="132"/>
      <c r="L51" s="133"/>
      <c r="M51" s="123"/>
      <c r="N51" s="123"/>
      <c r="O51" s="123"/>
    </row>
    <row r="52" spans="1:15" ht="6" customHeight="1" thickBot="1" x14ac:dyDescent="0.3">
      <c r="A52" s="123"/>
      <c r="B52" s="123"/>
      <c r="C52" s="123"/>
      <c r="D52" s="123"/>
      <c r="E52" s="123"/>
      <c r="F52" s="123"/>
      <c r="G52" s="123"/>
      <c r="H52" s="123"/>
      <c r="I52" s="123"/>
      <c r="J52" s="123"/>
      <c r="K52" s="123"/>
      <c r="L52" s="124"/>
      <c r="M52" s="124"/>
      <c r="N52" s="123"/>
      <c r="O52" s="123"/>
    </row>
    <row r="53" spans="1:15" ht="12.75" customHeight="1" thickTop="1" thickBot="1" x14ac:dyDescent="0.3">
      <c r="A53" s="123"/>
      <c r="B53" s="134" t="s">
        <v>104</v>
      </c>
      <c r="C53" s="135"/>
      <c r="D53" s="136"/>
      <c r="E53" s="136"/>
      <c r="F53" s="136"/>
      <c r="G53" s="136"/>
      <c r="H53" s="136"/>
      <c r="I53" s="136"/>
      <c r="J53" s="136"/>
      <c r="K53" s="136"/>
      <c r="L53" s="137"/>
      <c r="M53" s="137"/>
      <c r="N53" s="123"/>
      <c r="O53" s="123"/>
    </row>
    <row r="54" spans="1:15" ht="25.5" customHeight="1" thickTop="1" x14ac:dyDescent="0.25"/>
    <row r="56" spans="1:15" ht="25.5" customHeight="1" x14ac:dyDescent="0.25"/>
    <row r="57" spans="1:15" ht="25.5" customHeight="1" x14ac:dyDescent="0.25"/>
    <row r="60" spans="1:15" s="123" customFormat="1" x14ac:dyDescent="0.25">
      <c r="A60" s="107"/>
      <c r="B60" s="107"/>
      <c r="C60" s="107"/>
      <c r="D60" s="107"/>
      <c r="E60" s="107"/>
      <c r="F60" s="107"/>
      <c r="G60" s="107"/>
      <c r="H60" s="107"/>
      <c r="I60" s="107"/>
      <c r="J60" s="107"/>
      <c r="K60" s="107"/>
      <c r="L60" s="107"/>
      <c r="M60" s="107"/>
      <c r="N60" s="107"/>
      <c r="O60" s="107"/>
    </row>
    <row r="61" spans="1:15" s="123" customFormat="1" x14ac:dyDescent="0.25">
      <c r="A61" s="107"/>
      <c r="B61" s="107"/>
      <c r="C61" s="107"/>
      <c r="D61" s="107"/>
      <c r="E61" s="107"/>
      <c r="F61" s="107"/>
      <c r="G61" s="107"/>
      <c r="H61" s="107"/>
      <c r="I61" s="107"/>
      <c r="J61" s="107"/>
      <c r="K61" s="107"/>
      <c r="L61" s="107"/>
      <c r="M61" s="107"/>
      <c r="N61" s="107"/>
      <c r="O61" s="107"/>
    </row>
    <row r="62" spans="1:15" s="123" customFormat="1" x14ac:dyDescent="0.25">
      <c r="A62" s="107"/>
      <c r="B62" s="107"/>
      <c r="C62" s="107"/>
      <c r="D62" s="107"/>
      <c r="E62" s="107"/>
      <c r="F62" s="107"/>
      <c r="G62" s="107"/>
      <c r="H62" s="107"/>
      <c r="I62" s="107"/>
      <c r="J62" s="107"/>
      <c r="K62" s="107"/>
      <c r="L62" s="107"/>
      <c r="M62" s="107"/>
      <c r="N62" s="107"/>
      <c r="O62" s="107"/>
    </row>
    <row r="63" spans="1:15" s="123" customFormat="1" x14ac:dyDescent="0.25">
      <c r="A63" s="107"/>
      <c r="B63" s="107"/>
      <c r="C63" s="107"/>
      <c r="D63" s="107"/>
      <c r="E63" s="107"/>
      <c r="F63" s="107"/>
      <c r="G63" s="107"/>
      <c r="H63" s="107"/>
      <c r="I63" s="107"/>
      <c r="J63" s="107"/>
      <c r="K63" s="107"/>
      <c r="L63" s="107"/>
      <c r="M63" s="107"/>
      <c r="N63" s="107"/>
      <c r="O63" s="107"/>
    </row>
    <row r="64" spans="1:15" s="123" customFormat="1" x14ac:dyDescent="0.25">
      <c r="A64" s="107"/>
      <c r="B64" s="107"/>
      <c r="C64" s="107"/>
      <c r="D64" s="107"/>
      <c r="E64" s="107"/>
      <c r="F64" s="107"/>
      <c r="G64" s="107"/>
      <c r="H64" s="107"/>
      <c r="I64" s="107"/>
      <c r="J64" s="107"/>
      <c r="K64" s="107"/>
      <c r="L64" s="107"/>
      <c r="M64" s="107"/>
      <c r="N64" s="107"/>
      <c r="O64" s="107"/>
    </row>
    <row r="65" spans="1:15" s="123" customFormat="1" x14ac:dyDescent="0.25">
      <c r="A65" s="107"/>
      <c r="B65" s="107"/>
      <c r="C65" s="107"/>
      <c r="D65" s="107"/>
      <c r="E65" s="107"/>
      <c r="F65" s="107"/>
      <c r="G65" s="107"/>
      <c r="H65" s="107"/>
      <c r="I65" s="107"/>
      <c r="J65" s="107"/>
      <c r="K65" s="107"/>
      <c r="L65" s="107"/>
      <c r="M65" s="107"/>
      <c r="N65" s="107"/>
      <c r="O65" s="107"/>
    </row>
    <row r="66" spans="1:15" s="123" customFormat="1" x14ac:dyDescent="0.25">
      <c r="A66" s="107"/>
      <c r="B66" s="107"/>
      <c r="C66" s="107"/>
      <c r="D66" s="107"/>
      <c r="E66" s="107"/>
      <c r="F66" s="107"/>
      <c r="G66" s="107"/>
      <c r="H66" s="107"/>
      <c r="I66" s="107"/>
      <c r="J66" s="107"/>
      <c r="K66" s="107"/>
      <c r="L66" s="107"/>
      <c r="M66" s="107"/>
      <c r="N66" s="107"/>
      <c r="O66" s="107"/>
    </row>
    <row r="67" spans="1:15" s="123" customFormat="1" x14ac:dyDescent="0.25">
      <c r="A67" s="107"/>
      <c r="B67" s="107"/>
      <c r="C67" s="107"/>
      <c r="D67" s="107"/>
      <c r="E67" s="107"/>
      <c r="F67" s="107"/>
      <c r="G67" s="107"/>
      <c r="H67" s="107"/>
      <c r="I67" s="107"/>
      <c r="J67" s="107"/>
      <c r="K67" s="107"/>
      <c r="L67" s="107"/>
      <c r="M67" s="107"/>
      <c r="N67" s="107"/>
      <c r="O67" s="107"/>
    </row>
    <row r="68" spans="1:15" s="123" customFormat="1" x14ac:dyDescent="0.25">
      <c r="A68" s="107"/>
      <c r="B68" s="107"/>
      <c r="C68" s="107"/>
      <c r="D68" s="107"/>
      <c r="E68" s="107"/>
      <c r="F68" s="107"/>
      <c r="G68" s="107"/>
      <c r="H68" s="107"/>
      <c r="I68" s="107"/>
      <c r="J68" s="107"/>
      <c r="K68" s="107"/>
      <c r="L68" s="107"/>
      <c r="M68" s="107"/>
      <c r="N68" s="107"/>
      <c r="O68" s="107"/>
    </row>
    <row r="69" spans="1:15" s="123" customFormat="1" x14ac:dyDescent="0.25">
      <c r="A69" s="107"/>
      <c r="B69" s="107"/>
      <c r="C69" s="107"/>
      <c r="D69" s="107"/>
      <c r="E69" s="107"/>
      <c r="F69" s="107"/>
      <c r="G69" s="107"/>
      <c r="H69" s="107"/>
      <c r="I69" s="107"/>
      <c r="J69" s="107"/>
      <c r="K69" s="107"/>
      <c r="L69" s="107"/>
      <c r="M69" s="107"/>
      <c r="N69" s="107"/>
      <c r="O69" s="107"/>
    </row>
    <row r="70" spans="1:15" s="123" customFormat="1" x14ac:dyDescent="0.25">
      <c r="A70" s="107"/>
      <c r="B70" s="107"/>
      <c r="C70" s="107"/>
      <c r="D70" s="107"/>
      <c r="E70" s="107"/>
      <c r="F70" s="107"/>
      <c r="G70" s="107"/>
      <c r="H70" s="107"/>
      <c r="I70" s="107"/>
      <c r="J70" s="107"/>
      <c r="K70" s="107"/>
      <c r="L70" s="107"/>
      <c r="M70" s="107"/>
      <c r="N70" s="107"/>
      <c r="O70" s="107"/>
    </row>
  </sheetData>
  <sheetProtection password="CA63" sheet="1" objects="1" scenarios="1"/>
  <mergeCells count="37">
    <mergeCell ref="D4:L4"/>
    <mergeCell ref="D8:L9"/>
    <mergeCell ref="D7:L7"/>
    <mergeCell ref="D6:L6"/>
    <mergeCell ref="B45:F45"/>
    <mergeCell ref="G32:I32"/>
    <mergeCell ref="J32:M32"/>
    <mergeCell ref="E36:F36"/>
    <mergeCell ref="G36:I36"/>
    <mergeCell ref="J36:M36"/>
    <mergeCell ref="E34:F34"/>
    <mergeCell ref="E38:F38"/>
    <mergeCell ref="J42:M42"/>
    <mergeCell ref="D11:L12"/>
    <mergeCell ref="D13:L14"/>
    <mergeCell ref="G34:I34"/>
    <mergeCell ref="J34:M34"/>
    <mergeCell ref="D21:L23"/>
    <mergeCell ref="D16:L19"/>
    <mergeCell ref="D25:L28"/>
    <mergeCell ref="E31:F31"/>
    <mergeCell ref="B47:L47"/>
    <mergeCell ref="A1:M1"/>
    <mergeCell ref="A2:M2"/>
    <mergeCell ref="G43:I43"/>
    <mergeCell ref="J43:M43"/>
    <mergeCell ref="E37:F37"/>
    <mergeCell ref="J37:M37"/>
    <mergeCell ref="D30:D31"/>
    <mergeCell ref="J31:M31"/>
    <mergeCell ref="G31:I31"/>
    <mergeCell ref="J38:M41"/>
    <mergeCell ref="G38:I41"/>
    <mergeCell ref="E44:F44"/>
    <mergeCell ref="E32:F32"/>
    <mergeCell ref="G42:I42"/>
    <mergeCell ref="J44:M44"/>
  </mergeCells>
  <pageMargins left="0.25" right="0.25" top="0.25" bottom="0.25" header="0.5" footer="0.5"/>
  <pageSetup scale="8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0"/>
    <pageSetUpPr fitToPage="1"/>
  </sheetPr>
  <dimension ref="A1:C47"/>
  <sheetViews>
    <sheetView showGridLines="0" showRowColHeaders="0" workbookViewId="0">
      <selection activeCell="B10" sqref="B10"/>
    </sheetView>
  </sheetViews>
  <sheetFormatPr defaultColWidth="9.140625" defaultRowHeight="15.75" x14ac:dyDescent="0.25"/>
  <cols>
    <col min="1" max="1" width="1.7109375" style="170" customWidth="1"/>
    <col min="2" max="2" width="125.5703125" style="170" customWidth="1"/>
    <col min="3" max="3" width="2.28515625" style="169" customWidth="1"/>
    <col min="4" max="16384" width="9.140625" style="169"/>
  </cols>
  <sheetData>
    <row r="1" spans="1:3" ht="42" customHeight="1" x14ac:dyDescent="0.25">
      <c r="A1" s="196"/>
      <c r="B1" s="193" t="str">
        <f>CoverPage!A1</f>
        <v>Housing &amp; Community Investment</v>
      </c>
      <c r="C1" s="196"/>
    </row>
    <row r="2" spans="1:3" x14ac:dyDescent="0.25">
      <c r="A2" s="253" t="s">
        <v>173</v>
      </c>
      <c r="B2" s="253"/>
      <c r="C2" s="253"/>
    </row>
    <row r="3" spans="1:3" ht="44.25" customHeight="1" x14ac:dyDescent="0.25"/>
    <row r="4" spans="1:3" ht="31.5" x14ac:dyDescent="0.25">
      <c r="B4" s="178" t="s">
        <v>175</v>
      </c>
    </row>
    <row r="5" spans="1:3" ht="8.25" customHeight="1" x14ac:dyDescent="0.25">
      <c r="B5" s="174"/>
    </row>
    <row r="6" spans="1:3" ht="35.1" customHeight="1" x14ac:dyDescent="0.25">
      <c r="B6" s="179" t="s">
        <v>174</v>
      </c>
    </row>
    <row r="7" spans="1:3" ht="8.25" customHeight="1" x14ac:dyDescent="0.25">
      <c r="B7" s="174"/>
    </row>
    <row r="8" spans="1:3" ht="15.75" customHeight="1" x14ac:dyDescent="0.25">
      <c r="B8" s="180" t="s">
        <v>93</v>
      </c>
    </row>
    <row r="9" spans="1:3" ht="8.25" customHeight="1" thickBot="1" x14ac:dyDescent="0.3">
      <c r="B9" s="177"/>
    </row>
    <row r="10" spans="1:3" ht="35.1" customHeight="1" thickTop="1" thickBot="1" x14ac:dyDescent="0.3">
      <c r="A10" s="182"/>
      <c r="B10" s="175" t="s">
        <v>104</v>
      </c>
      <c r="C10" s="183"/>
    </row>
    <row r="11" spans="1:3" ht="8.25" customHeight="1" thickTop="1" x14ac:dyDescent="0.25">
      <c r="B11" s="176"/>
    </row>
    <row r="12" spans="1:3" ht="47.25" x14ac:dyDescent="0.25">
      <c r="B12" s="181" t="s">
        <v>177</v>
      </c>
    </row>
    <row r="13" spans="1:3" ht="8.25" customHeight="1" x14ac:dyDescent="0.25">
      <c r="B13" s="174"/>
    </row>
    <row r="14" spans="1:3" ht="47.25" x14ac:dyDescent="0.25">
      <c r="B14" s="178" t="s">
        <v>178</v>
      </c>
    </row>
    <row r="15" spans="1:3" ht="8.25" customHeight="1" x14ac:dyDescent="0.25">
      <c r="B15" s="178"/>
    </row>
    <row r="16" spans="1:3" x14ac:dyDescent="0.25">
      <c r="B16" s="178" t="s">
        <v>179</v>
      </c>
    </row>
    <row r="17" spans="2:2" ht="8.25" customHeight="1" x14ac:dyDescent="0.25">
      <c r="B17" s="178"/>
    </row>
    <row r="18" spans="2:2" ht="45" customHeight="1" x14ac:dyDescent="0.25">
      <c r="B18" s="181" t="s">
        <v>221</v>
      </c>
    </row>
    <row r="19" spans="2:2" ht="8.25" customHeight="1" x14ac:dyDescent="0.25">
      <c r="B19" s="178"/>
    </row>
    <row r="20" spans="2:2" ht="36" customHeight="1" x14ac:dyDescent="0.25">
      <c r="B20" s="181" t="s">
        <v>230</v>
      </c>
    </row>
    <row r="21" spans="2:2" ht="8.25" customHeight="1" x14ac:dyDescent="0.25">
      <c r="B21" s="178"/>
    </row>
    <row r="22" spans="2:2" x14ac:dyDescent="0.25">
      <c r="B22" s="178" t="s">
        <v>176</v>
      </c>
    </row>
    <row r="24" spans="2:2" x14ac:dyDescent="0.25">
      <c r="B24" s="169"/>
    </row>
    <row r="42" spans="1:1" x14ac:dyDescent="0.25">
      <c r="A42" s="252"/>
    </row>
    <row r="43" spans="1:1" x14ac:dyDescent="0.25">
      <c r="A43" s="252"/>
    </row>
    <row r="44" spans="1:1" x14ac:dyDescent="0.25">
      <c r="A44" s="252"/>
    </row>
    <row r="45" spans="1:1" x14ac:dyDescent="0.25">
      <c r="A45" s="252"/>
    </row>
    <row r="46" spans="1:1" x14ac:dyDescent="0.25">
      <c r="A46" s="252"/>
    </row>
    <row r="47" spans="1:1" x14ac:dyDescent="0.25">
      <c r="A47" s="252"/>
    </row>
  </sheetData>
  <sheetProtection password="CA63" sheet="1" objects="1" scenarios="1"/>
  <mergeCells count="3">
    <mergeCell ref="A45:A47"/>
    <mergeCell ref="A2:C2"/>
    <mergeCell ref="A42:A44"/>
  </mergeCells>
  <pageMargins left="0.7" right="0.7" top="0.75" bottom="0.75" header="0.3" footer="0.3"/>
  <pageSetup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00"/>
    <pageSetUpPr fitToPage="1"/>
  </sheetPr>
  <dimension ref="A1:B38"/>
  <sheetViews>
    <sheetView showGridLines="0" showRowColHeaders="0" workbookViewId="0">
      <selection activeCell="B4" sqref="B4"/>
    </sheetView>
  </sheetViews>
  <sheetFormatPr defaultColWidth="9.140625" defaultRowHeight="15" x14ac:dyDescent="0.25"/>
  <cols>
    <col min="1" max="1" width="31.5703125" bestFit="1" customWidth="1"/>
    <col min="2" max="2" width="74.28515625" customWidth="1"/>
  </cols>
  <sheetData>
    <row r="1" spans="1:2" ht="42" customHeight="1" x14ac:dyDescent="0.25">
      <c r="A1" s="197"/>
      <c r="B1" s="198" t="str">
        <f>CoverPage!A1</f>
        <v>Housing &amp; Community Investment</v>
      </c>
    </row>
    <row r="2" spans="1:2" ht="15.75" x14ac:dyDescent="0.25">
      <c r="A2" s="254" t="s">
        <v>118</v>
      </c>
      <c r="B2" s="255"/>
    </row>
    <row r="3" spans="1:2" ht="18.75" x14ac:dyDescent="0.25">
      <c r="A3" s="68"/>
      <c r="B3" s="68"/>
    </row>
    <row r="4" spans="1:2" x14ac:dyDescent="0.25">
      <c r="A4" s="69" t="s">
        <v>108</v>
      </c>
      <c r="B4" s="171"/>
    </row>
    <row r="5" spans="1:2" x14ac:dyDescent="0.25">
      <c r="A5" s="69"/>
      <c r="B5" s="70"/>
    </row>
    <row r="6" spans="1:2" x14ac:dyDescent="0.25">
      <c r="A6" s="69" t="s">
        <v>190</v>
      </c>
      <c r="B6" s="171"/>
    </row>
    <row r="7" spans="1:2" x14ac:dyDescent="0.25">
      <c r="A7" s="69"/>
      <c r="B7" s="70"/>
    </row>
    <row r="8" spans="1:2" x14ac:dyDescent="0.25">
      <c r="A8" s="69" t="s">
        <v>231</v>
      </c>
      <c r="B8" s="171"/>
    </row>
    <row r="9" spans="1:2" x14ac:dyDescent="0.25">
      <c r="A9" s="69"/>
      <c r="B9" s="70"/>
    </row>
    <row r="10" spans="1:2" x14ac:dyDescent="0.25">
      <c r="A10" s="69" t="s">
        <v>171</v>
      </c>
      <c r="B10" s="171"/>
    </row>
    <row r="11" spans="1:2" x14ac:dyDescent="0.25">
      <c r="A11" s="69"/>
      <c r="B11" s="70"/>
    </row>
    <row r="12" spans="1:2" x14ac:dyDescent="0.25">
      <c r="A12" s="69" t="s">
        <v>172</v>
      </c>
      <c r="B12" s="171"/>
    </row>
    <row r="13" spans="1:2" x14ac:dyDescent="0.25">
      <c r="A13" s="69"/>
      <c r="B13" s="70"/>
    </row>
    <row r="14" spans="1:2" x14ac:dyDescent="0.25">
      <c r="A14" s="69" t="s">
        <v>116</v>
      </c>
      <c r="B14" s="171"/>
    </row>
    <row r="15" spans="1:2" x14ac:dyDescent="0.25">
      <c r="A15" s="69"/>
      <c r="B15" s="70"/>
    </row>
    <row r="16" spans="1:2" x14ac:dyDescent="0.25">
      <c r="A16" s="69" t="s">
        <v>107</v>
      </c>
      <c r="B16" s="171"/>
    </row>
    <row r="17" spans="1:2" x14ac:dyDescent="0.25">
      <c r="A17" s="69"/>
      <c r="B17" s="67"/>
    </row>
    <row r="18" spans="1:2" x14ac:dyDescent="0.25">
      <c r="A18" s="69" t="s">
        <v>117</v>
      </c>
      <c r="B18" s="172"/>
    </row>
    <row r="19" spans="1:2" x14ac:dyDescent="0.25">
      <c r="A19" s="67"/>
      <c r="B19" s="67"/>
    </row>
    <row r="20" spans="1:2" x14ac:dyDescent="0.25">
      <c r="A20" s="67"/>
      <c r="B20" s="67"/>
    </row>
    <row r="21" spans="1:2" ht="30" customHeight="1" x14ac:dyDescent="0.25">
      <c r="A21" s="254" t="s">
        <v>126</v>
      </c>
      <c r="B21" s="255"/>
    </row>
    <row r="22" spans="1:2" ht="30" customHeight="1" x14ac:dyDescent="0.25">
      <c r="A22" s="205" t="s">
        <v>240</v>
      </c>
      <c r="B22" s="204"/>
    </row>
    <row r="23" spans="1:2" x14ac:dyDescent="0.25">
      <c r="A23" s="69"/>
      <c r="B23" s="70"/>
    </row>
    <row r="24" spans="1:2" x14ac:dyDescent="0.25">
      <c r="A24" s="69" t="s">
        <v>110</v>
      </c>
      <c r="B24" s="172"/>
    </row>
    <row r="25" spans="1:2" x14ac:dyDescent="0.25">
      <c r="A25" s="69"/>
      <c r="B25" s="96"/>
    </row>
    <row r="26" spans="1:2" x14ac:dyDescent="0.25">
      <c r="A26" s="69" t="s">
        <v>115</v>
      </c>
      <c r="B26" s="171"/>
    </row>
    <row r="27" spans="1:2" x14ac:dyDescent="0.25">
      <c r="A27" s="69"/>
      <c r="B27" s="70"/>
    </row>
    <row r="28" spans="1:2" x14ac:dyDescent="0.25">
      <c r="A28" s="69" t="s">
        <v>112</v>
      </c>
      <c r="B28" s="173"/>
    </row>
    <row r="29" spans="1:2" x14ac:dyDescent="0.25">
      <c r="A29" s="69"/>
      <c r="B29" s="97"/>
    </row>
    <row r="30" spans="1:2" x14ac:dyDescent="0.25">
      <c r="A30" s="69" t="s">
        <v>113</v>
      </c>
      <c r="B30" s="172"/>
    </row>
    <row r="32" spans="1:2" ht="15.75" x14ac:dyDescent="0.25">
      <c r="A32" s="206" t="s">
        <v>241</v>
      </c>
      <c r="B32" s="187"/>
    </row>
    <row r="33" spans="1:2" x14ac:dyDescent="0.25">
      <c r="A33" s="69"/>
      <c r="B33" s="96"/>
    </row>
    <row r="34" spans="1:2" x14ac:dyDescent="0.25">
      <c r="A34" s="69" t="s">
        <v>110</v>
      </c>
      <c r="B34" s="208"/>
    </row>
    <row r="35" spans="1:2" x14ac:dyDescent="0.25">
      <c r="A35" s="69"/>
      <c r="B35" s="96"/>
    </row>
    <row r="36" spans="1:2" x14ac:dyDescent="0.25">
      <c r="A36" s="69" t="s">
        <v>111</v>
      </c>
      <c r="B36" s="207"/>
    </row>
    <row r="37" spans="1:2" x14ac:dyDescent="0.25">
      <c r="A37" s="69"/>
      <c r="B37" s="70"/>
    </row>
    <row r="38" spans="1:2" x14ac:dyDescent="0.25">
      <c r="A38" s="69" t="s">
        <v>112</v>
      </c>
      <c r="B38" s="209"/>
    </row>
  </sheetData>
  <sheetProtection algorithmName="SHA-512" hashValue="wVwlDG1A7O0zsS8zXsQshaxR006NyDjfhwbNLa5qw3Y4bkfusQIzY6X8E9UtP7NjJ6JXzPiEAxrG8ssYjKrjOw==" saltValue="0kFbBh2FcEZtJ8RlKROsrA==" spinCount="100000" sheet="1" selectLockedCells="1"/>
  <mergeCells count="2">
    <mergeCell ref="A2:B2"/>
    <mergeCell ref="A21:B21"/>
  </mergeCells>
  <dataValidations count="12">
    <dataValidation type="list" allowBlank="1" showInputMessage="1" showErrorMessage="1" error="Must choose from list" prompt="Choose the appropriate program from the drop down list" sqref="B6" xr:uid="{00000000-0002-0000-0200-000000000000}">
      <formula1>Program</formula1>
    </dataValidation>
    <dataValidation allowBlank="1" showInputMessage="1" showErrorMessage="1" prompt="Enter name of head of household or Borrower" sqref="B10" xr:uid="{00000000-0002-0000-0200-000001000000}"/>
    <dataValidation allowBlank="1" showInputMessage="1" showErrorMessage="1" prompt="Enter name of secondary income earner or Co-borrower" sqref="B12" xr:uid="{00000000-0002-0000-0200-000002000000}"/>
    <dataValidation type="whole" allowBlank="1" showInputMessage="1" showErrorMessage="1" promptTitle="AmortPeriod" prompt="Enter the number of months over which the loan will be repaid (amortization period) if different from loan term" sqref="B26" xr:uid="{00000000-0002-0000-0200-000003000000}">
      <formula1>5</formula1>
      <formula2>600</formula2>
    </dataValidation>
    <dataValidation type="decimal" allowBlank="1" showInputMessage="1" showErrorMessage="1" promptTitle="Decimal" prompt="Enter as a decimal (6.125% should be entered as .06125)" sqref="B28" xr:uid="{00000000-0002-0000-0200-000004000000}">
      <formula1>0</formula1>
      <formula2>0.075</formula2>
    </dataValidation>
    <dataValidation type="whole" allowBlank="1" showInputMessage="1" showErrorMessage="1" sqref="B24" xr:uid="{00000000-0002-0000-0200-000005000000}">
      <formula1>0</formula1>
      <formula2>500000</formula2>
    </dataValidation>
    <dataValidation allowBlank="1" showInputMessage="1" showErrorMessage="1" prompt="Enter the full Property Address - Street number and name, City, State, ZIP" sqref="B14" xr:uid="{00000000-0002-0000-0200-000006000000}"/>
    <dataValidation type="whole" allowBlank="1" showInputMessage="1" showErrorMessage="1" prompt="Enter the number of persons who will occupy the property" sqref="B16" xr:uid="{00000000-0002-0000-0200-000007000000}">
      <formula1>1</formula1>
      <formula2>30</formula2>
    </dataValidation>
    <dataValidation type="whole" allowBlank="1" showInputMessage="1" showErrorMessage="1" prompt="If AHP, enter the HUD MTSP median income for the MSA or County for a 4-person household (2 X Lim50_p4)._x000a_If WHP enter the MRB income for the County for 1-2 person households or 3 or more person households." sqref="B18" xr:uid="{00000000-0002-0000-0200-000008000000}">
      <formula1>10000</formula1>
      <formula2>200000</formula2>
    </dataValidation>
    <dataValidation type="decimal" allowBlank="1" showInputMessage="1" showErrorMessage="1" sqref="B30" xr:uid="{00000000-0002-0000-0200-000009000000}">
      <formula1>0</formula1>
      <formula2>1000</formula2>
    </dataValidation>
    <dataValidation type="whole" allowBlank="1" showInputMessage="1" showErrorMessage="1" prompt="Enter the number of months over which the loan will be repaid (amortization period) if different from loan term" sqref="B36" xr:uid="{00000000-0002-0000-0200-00000A000000}">
      <formula1>5</formula1>
      <formula2>600</formula2>
    </dataValidation>
    <dataValidation type="decimal" allowBlank="1" showInputMessage="1" showErrorMessage="1" prompt="Enter as a decimal (6.125% should be entered as .06125)" sqref="B38" xr:uid="{00000000-0002-0000-0200-00000B000000}">
      <formula1>0</formula1>
      <formula2>0.075</formula2>
    </dataValidation>
  </dataValidations>
  <pageMargins left="0.7" right="0.7" top="0.75" bottom="0.75" header="0.3" footer="0.3"/>
  <pageSetup scale="8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99FFCC"/>
    <pageSetUpPr fitToPage="1"/>
  </sheetPr>
  <dimension ref="A1:P56"/>
  <sheetViews>
    <sheetView showGridLines="0" showRowColHeaders="0" tabSelected="1" topLeftCell="A8" zoomScale="95" zoomScaleNormal="95" workbookViewId="0">
      <selection activeCell="I43" sqref="I43:J43"/>
    </sheetView>
  </sheetViews>
  <sheetFormatPr defaultColWidth="9.140625" defaultRowHeight="15" x14ac:dyDescent="0.25"/>
  <cols>
    <col min="1" max="1" width="21" style="1" customWidth="1"/>
    <col min="2" max="2" width="29.5703125" style="60" customWidth="1"/>
    <col min="3" max="3" width="13.7109375" style="1" customWidth="1"/>
    <col min="4" max="4" width="10.5703125" style="1" bestFit="1" customWidth="1"/>
    <col min="5" max="5" width="15.7109375" style="1" customWidth="1"/>
    <col min="6" max="6" width="1.7109375" style="1" customWidth="1"/>
    <col min="7" max="7" width="15.7109375" style="1" customWidth="1"/>
    <col min="8" max="8" width="1.7109375" style="1" customWidth="1"/>
    <col min="9" max="10" width="10.7109375" style="1" bestFit="1" customWidth="1"/>
    <col min="11" max="11" width="7.140625" style="1" bestFit="1" customWidth="1"/>
    <col min="12" max="12" width="10.7109375" style="1" bestFit="1" customWidth="1"/>
    <col min="13" max="15" width="9.140625" style="1"/>
    <col min="16" max="16" width="10.7109375" style="1" bestFit="1" customWidth="1"/>
    <col min="17" max="16384" width="9.140625" style="1"/>
  </cols>
  <sheetData>
    <row r="1" spans="1:16" ht="15.75" x14ac:dyDescent="0.25">
      <c r="A1" s="78" t="s">
        <v>49</v>
      </c>
      <c r="B1" s="85" t="str">
        <f>IF(Project_Number&gt;0,Project_Number,"")</f>
        <v/>
      </c>
      <c r="C1"/>
      <c r="D1"/>
      <c r="E1" s="4"/>
      <c r="F1"/>
      <c r="G1"/>
      <c r="H1"/>
      <c r="I1" s="258" t="s">
        <v>100</v>
      </c>
      <c r="J1" s="258"/>
    </row>
    <row r="2" spans="1:16" s="47" customFormat="1" ht="16.5" thickBot="1" x14ac:dyDescent="0.3">
      <c r="A2" s="5" t="s">
        <v>40</v>
      </c>
      <c r="B2" s="166" t="s">
        <v>180</v>
      </c>
      <c r="C2" s="6"/>
      <c r="D2" s="7"/>
      <c r="E2" s="7"/>
      <c r="F2" s="7"/>
      <c r="G2" s="7"/>
      <c r="H2" s="7"/>
      <c r="I2" s="258"/>
      <c r="J2" s="258"/>
    </row>
    <row r="3" spans="1:16" ht="45.75" thickTop="1" x14ac:dyDescent="0.25">
      <c r="A3" s="76" t="s">
        <v>170</v>
      </c>
      <c r="B3" s="31" t="s">
        <v>41</v>
      </c>
      <c r="C3" s="32" t="s">
        <v>101</v>
      </c>
      <c r="D3" s="32" t="s">
        <v>95</v>
      </c>
      <c r="E3" s="32" t="s">
        <v>102</v>
      </c>
      <c r="F3" s="31"/>
      <c r="G3" s="33" t="s">
        <v>4</v>
      </c>
      <c r="H3" s="34"/>
      <c r="I3" s="52" t="s">
        <v>98</v>
      </c>
      <c r="J3" s="53" t="s">
        <v>99</v>
      </c>
      <c r="K3" s="35" t="s">
        <v>9</v>
      </c>
    </row>
    <row r="4" spans="1:16" x14ac:dyDescent="0.25">
      <c r="A4" s="168" t="str">
        <f>IF(Homebuyer_Borrower_Name&gt;0,Homebuyer_Borrower_Name,"")</f>
        <v/>
      </c>
      <c r="B4" s="7" t="s">
        <v>7</v>
      </c>
      <c r="C4" s="22"/>
      <c r="D4" s="23"/>
      <c r="E4" s="21"/>
      <c r="F4"/>
      <c r="G4" s="8">
        <f>IF(AND($E4&gt;0,$C4&gt;0,$D4&gt;0),
(($D4*$E4)*Variables!$B$5),
IF(AND($E4&gt;0,$C4&gt;0,$D4=0,$C4="YTD"),
($E4/$K4)*VLOOKUP($C4,Income_Types,2,FALSE),
IF(AND($E4&gt;0,$C4&gt;0,$D4=0,$C4&lt;&gt;"YTD"),
$E4*VLOOKUP($C4,Income_Types,2,FALSE),0)))</f>
        <v>0</v>
      </c>
      <c r="H4"/>
      <c r="I4" s="54"/>
      <c r="J4" s="55"/>
      <c r="K4" s="9">
        <f>IF(I4&gt;0,(DATEDIF($I4,$J4,"D")+1)/7,0)</f>
        <v>0</v>
      </c>
      <c r="P4" s="63"/>
    </row>
    <row r="5" spans="1:16" x14ac:dyDescent="0.25">
      <c r="A5" s="37"/>
      <c r="B5" s="7" t="s">
        <v>7</v>
      </c>
      <c r="C5" s="22"/>
      <c r="D5" s="23"/>
      <c r="E5" s="21"/>
      <c r="F5"/>
      <c r="G5" s="8">
        <f>IF(AND($E5&gt;0,$C5&gt;0,$D5&gt;0),
(($D5*$E5)*Variables!$B$5),
IF(AND($E5&gt;0,$C5&gt;0,$D5=0,$C5="YTD"),
($E5/$K5)*VLOOKUP($C5,Income_Types,2,FALSE),
IF(AND($E5&gt;0,$C5&gt;0,$D5=0,$C5&lt;&gt;"YTD"),
$E5*VLOOKUP($C5,Income_Types,2,FALSE),0)))</f>
        <v>0</v>
      </c>
      <c r="H5"/>
      <c r="I5" s="54"/>
      <c r="J5" s="55"/>
      <c r="K5" s="9">
        <f>IF(I5&gt;0,(DATEDIF($I5,$J5,"D")+1)/7,0)</f>
        <v>0</v>
      </c>
      <c r="P5" s="63"/>
    </row>
    <row r="6" spans="1:16" ht="4.5" customHeight="1" x14ac:dyDescent="0.25">
      <c r="A6" s="38"/>
      <c r="B6" s="47"/>
      <c r="C6" s="46"/>
      <c r="D6" s="46"/>
      <c r="E6" s="49"/>
      <c r="F6"/>
      <c r="G6" s="10"/>
      <c r="H6"/>
      <c r="I6" s="65"/>
      <c r="J6" s="66"/>
      <c r="K6" s="9"/>
    </row>
    <row r="7" spans="1:16" ht="15" customHeight="1" x14ac:dyDescent="0.25">
      <c r="A7" s="39" t="s">
        <v>48</v>
      </c>
      <c r="B7" s="22"/>
      <c r="C7" s="22"/>
      <c r="D7" s="23"/>
      <c r="E7" s="21"/>
      <c r="F7"/>
      <c r="G7" s="8">
        <f>IF(AND($E7&gt;0,$C7&gt;0,$D7&gt;0),
(($D7*$E7)*Variables!$B$5),
IF(AND($E7&gt;0,$C7&gt;0,$D7=0,$C7="YTD"),
($E7/$K7)*VLOOKUP($C7,Income_Types,2,FALSE),
IF(AND($E7&gt;0,$C7&gt;0,$D7=0,$C7&lt;&gt;"YTD"),
$E7*VLOOKUP($C7,Income_Types,2,FALSE),0)))</f>
        <v>0</v>
      </c>
      <c r="H7" s="11"/>
      <c r="I7" s="54"/>
      <c r="J7" s="55"/>
      <c r="K7" s="9">
        <f t="shared" ref="K7:K10" si="0">IF(I7&gt;0,(DATEDIF($I7,$J7,"D")+1)/7,0)</f>
        <v>0</v>
      </c>
    </row>
    <row r="8" spans="1:16" ht="15" customHeight="1" x14ac:dyDescent="0.25">
      <c r="A8" s="40"/>
      <c r="B8" s="22"/>
      <c r="C8" s="22"/>
      <c r="D8" s="23"/>
      <c r="E8" s="21"/>
      <c r="F8"/>
      <c r="G8" s="8">
        <f>IF(AND($E8&gt;0,$C8&gt;0,$D8&gt;0),
(($D8*$E8)*Variables!$B$5),
IF(AND($E8&gt;0,$C8&gt;0,$D8=0,$C8="YTD"),
($E8/$K8)*VLOOKUP($C8,Income_Types,2,FALSE),
IF(AND($E8&gt;0,$C8&gt;0,$D8=0,$C8&lt;&gt;"YTD"),
$E8*VLOOKUP($C8,Income_Types,2,FALSE),0)))</f>
        <v>0</v>
      </c>
      <c r="H8" s="11"/>
      <c r="I8" s="54"/>
      <c r="J8" s="55"/>
      <c r="K8" s="9">
        <f t="shared" si="0"/>
        <v>0</v>
      </c>
    </row>
    <row r="9" spans="1:16" x14ac:dyDescent="0.25">
      <c r="A9" s="40"/>
      <c r="B9" s="22"/>
      <c r="C9" s="22"/>
      <c r="D9" s="23"/>
      <c r="E9" s="21"/>
      <c r="F9"/>
      <c r="G9" s="8">
        <f>IF(AND($E9&gt;0,$C9&gt;0,$D9&gt;0),
(($D9*$E9)*Variables!$B$5),
IF(AND($E9&gt;0,$C9&gt;0,$D9=0,$C9="YTD"),
($E9/$K9)*VLOOKUP($C9,Income_Types,2,FALSE),
IF(AND($E9&gt;0,$C9&gt;0,$D9=0,$C9&lt;&gt;"YTD"),
$E9*VLOOKUP($C9,Income_Types,2,FALSE),0)))</f>
        <v>0</v>
      </c>
      <c r="H9"/>
      <c r="I9" s="54"/>
      <c r="J9" s="55"/>
      <c r="K9" s="9">
        <f t="shared" si="0"/>
        <v>0</v>
      </c>
    </row>
    <row r="10" spans="1:16" ht="15.75" thickBot="1" x14ac:dyDescent="0.3">
      <c r="A10" s="40"/>
      <c r="B10" s="22"/>
      <c r="C10" s="22"/>
      <c r="D10" s="23"/>
      <c r="E10" s="21"/>
      <c r="F10"/>
      <c r="G10" s="8">
        <f>IF(AND($E10&gt;0,$C10&gt;0,$D10&gt;0),
(($D10*$E10)*Variables!$B$5),
IF(AND($E10&gt;0,$C10&gt;0,$D10=0,$C10="YTD"),
($E10/$K10)*VLOOKUP($C10,Income_Types,2,FALSE),
IF(AND($E10&gt;0,$C10&gt;0,$D10=0,$C10&lt;&gt;"YTD"),
$E10*VLOOKUP($C10,Income_Types,2,FALSE),0)))</f>
        <v>0</v>
      </c>
      <c r="H10"/>
      <c r="I10" s="58"/>
      <c r="J10" s="59"/>
      <c r="K10" s="9">
        <f t="shared" si="0"/>
        <v>0</v>
      </c>
    </row>
    <row r="11" spans="1:16" ht="4.5" customHeight="1" thickTop="1" x14ac:dyDescent="0.25">
      <c r="A11" s="64"/>
      <c r="B11" s="46"/>
      <c r="C11" s="7"/>
      <c r="D11" s="7"/>
      <c r="E11" s="50"/>
      <c r="F11"/>
      <c r="G11" s="8"/>
      <c r="H11"/>
      <c r="I11" s="51"/>
      <c r="J11" s="51"/>
      <c r="K11" s="9"/>
    </row>
    <row r="12" spans="1:16" ht="15.75" thickBot="1" x14ac:dyDescent="0.3">
      <c r="A12" s="41"/>
      <c r="B12" s="45"/>
      <c r="C12" s="45"/>
      <c r="D12" s="45"/>
      <c r="E12" s="13" t="s">
        <v>43</v>
      </c>
      <c r="F12" s="14"/>
      <c r="G12" s="15">
        <f>SUM(G4:G10)</f>
        <v>0</v>
      </c>
      <c r="H12" s="11"/>
      <c r="I12" s="7"/>
      <c r="J12" s="7"/>
      <c r="K12" s="9"/>
    </row>
    <row r="13" spans="1:16" ht="4.5" customHeight="1" thickBot="1" x14ac:dyDescent="0.3">
      <c r="A13" s="3"/>
      <c r="B13" s="7"/>
      <c r="C13" s="7"/>
      <c r="D13" s="7"/>
      <c r="E13" s="16"/>
      <c r="F13" s="11"/>
      <c r="G13"/>
      <c r="H13"/>
      <c r="I13" s="7"/>
      <c r="J13" s="7"/>
      <c r="K13" s="9"/>
    </row>
    <row r="14" spans="1:16" ht="45.75" thickTop="1" x14ac:dyDescent="0.25">
      <c r="A14" s="76" t="s">
        <v>170</v>
      </c>
      <c r="B14" s="31" t="s">
        <v>41</v>
      </c>
      <c r="C14" s="32" t="s">
        <v>101</v>
      </c>
      <c r="D14" s="32" t="s">
        <v>95</v>
      </c>
      <c r="E14" s="32" t="s">
        <v>102</v>
      </c>
      <c r="F14" s="31"/>
      <c r="G14" s="33" t="s">
        <v>4</v>
      </c>
      <c r="H14" s="34"/>
      <c r="I14" s="52" t="s">
        <v>98</v>
      </c>
      <c r="J14" s="53" t="s">
        <v>99</v>
      </c>
      <c r="K14" s="35" t="s">
        <v>9</v>
      </c>
    </row>
    <row r="15" spans="1:16" x14ac:dyDescent="0.25">
      <c r="A15" s="168" t="str">
        <f>IF(Homebuyer_Co_Borrower_Name&gt;0,Homebuyer_Co_Borrower_Name,"")</f>
        <v/>
      </c>
      <c r="B15" s="7" t="s">
        <v>7</v>
      </c>
      <c r="C15" s="22"/>
      <c r="D15" s="23"/>
      <c r="E15" s="21"/>
      <c r="F15"/>
      <c r="G15" s="8">
        <f>IF(AND($E15&gt;0,$C15&gt;0,$D15&gt;0),
(($D15*$E15)*Variables!$B$5),
IF(AND($E15&gt;0,$C15&gt;0,$D15=0,$C15="YTD"),
($E15/$K15)*VLOOKUP($C15,Income_Types,2,FALSE),
IF(AND($E15&gt;0,$C15&gt;0,$D15=0,$C15&lt;&gt;"YTD"),
$E15*VLOOKUP($C15,Income_Types,2,FALSE),0)))</f>
        <v>0</v>
      </c>
      <c r="H15"/>
      <c r="I15" s="54"/>
      <c r="J15" s="55"/>
      <c r="K15" s="9">
        <f>IF(I15&gt;0,(DATEDIF($I15,$J15,"D")+1)/7,0)</f>
        <v>0</v>
      </c>
    </row>
    <row r="16" spans="1:16" x14ac:dyDescent="0.25">
      <c r="A16" s="38"/>
      <c r="B16" s="7" t="s">
        <v>7</v>
      </c>
      <c r="C16" s="22"/>
      <c r="D16" s="23"/>
      <c r="E16" s="21"/>
      <c r="F16"/>
      <c r="G16" s="8">
        <f>IF(AND($E16&gt;0,$C16&gt;0,$D16&gt;0),
(($D16*$E16)*Variables!$B$5),
IF(AND($E16&gt;0,$C16&gt;0,$D16=0,$C16="YTD"),
($E16/$K16)*VLOOKUP($C16,Income_Types,2,FALSE),
IF(AND($E16&gt;0,$C16&gt;0,$D16=0,$C16&lt;&gt;"YTD"),
$E16*VLOOKUP($C16,Income_Types,2,FALSE),0)))</f>
        <v>0</v>
      </c>
      <c r="H16"/>
      <c r="I16" s="54"/>
      <c r="J16" s="55"/>
      <c r="K16" s="9">
        <f>IF(I16&gt;0,(DATEDIF($I16,$J16,"D")+1)/7,0)</f>
        <v>0</v>
      </c>
    </row>
    <row r="17" spans="1:11" ht="4.5" customHeight="1" x14ac:dyDescent="0.25">
      <c r="A17" s="38"/>
      <c r="B17" s="44"/>
      <c r="C17" s="44"/>
      <c r="D17" s="44"/>
      <c r="E17" s="62"/>
      <c r="F17"/>
      <c r="G17" s="10"/>
      <c r="I17" s="56"/>
      <c r="J17" s="57"/>
      <c r="K17" s="61"/>
    </row>
    <row r="18" spans="1:11" ht="15" customHeight="1" x14ac:dyDescent="0.25">
      <c r="A18" s="39" t="s">
        <v>48</v>
      </c>
      <c r="B18" s="22"/>
      <c r="C18" s="22"/>
      <c r="D18" s="23"/>
      <c r="E18" s="21"/>
      <c r="F18"/>
      <c r="G18" s="8">
        <f>IF(AND($E18&gt;0,$C18&gt;0,$D18&gt;0),
(($D18*$E18)*Variables!$B$5),
IF(AND($E18&gt;0,$C18&gt;0,$D18=0,$C18="YTD"),
($E18/$K18)*VLOOKUP($C18,Income_Types,2,FALSE),
IF(AND($E18&gt;0,$C18&gt;0,$D18=0,$C18&lt;&gt;"YTD"),
$E18*VLOOKUP($C18,Income_Types,2,FALSE),0)))</f>
        <v>0</v>
      </c>
      <c r="H18" s="63"/>
      <c r="I18" s="54"/>
      <c r="J18" s="55"/>
      <c r="K18" s="9">
        <f t="shared" ref="K18:K21" si="1">IF(I18&gt;0,(DATEDIF($I18,$J18,"D")+1)/7,0)</f>
        <v>0</v>
      </c>
    </row>
    <row r="19" spans="1:11" x14ac:dyDescent="0.25">
      <c r="A19" s="42"/>
      <c r="B19" s="22"/>
      <c r="C19" s="22"/>
      <c r="D19" s="23"/>
      <c r="E19" s="21"/>
      <c r="F19"/>
      <c r="G19" s="8">
        <f>IF(AND($E19&gt;0,$C19&gt;0,$D19&gt;0),
(($D19*$E19)*Variables!$B$5),
IF(AND($E19&gt;0,$C19&gt;0,$D19=0,$C19="YTD"),
($E19/$K19)*VLOOKUP($C19,Income_Types,2,FALSE),
IF(AND($E19&gt;0,$C19&gt;0,$D19=0,$C19&lt;&gt;"YTD"),
$E19*VLOOKUP($C19,Income_Types,2,FALSE),0)))</f>
        <v>0</v>
      </c>
      <c r="H19" s="63"/>
      <c r="I19" s="54"/>
      <c r="J19" s="55"/>
      <c r="K19" s="9">
        <f t="shared" si="1"/>
        <v>0</v>
      </c>
    </row>
    <row r="20" spans="1:11" x14ac:dyDescent="0.25">
      <c r="A20" s="42"/>
      <c r="B20" s="22"/>
      <c r="C20" s="22"/>
      <c r="D20" s="23"/>
      <c r="E20" s="21"/>
      <c r="F20"/>
      <c r="G20" s="8">
        <f>IF(AND($E20&gt;0,$C20&gt;0,$D20&gt;0),
(($D20*$E20)*Variables!$B$5),
IF(AND($E20&gt;0,$C20&gt;0,$D20=0,$C20="YTD"),
($E20/$K20)*VLOOKUP($C20,Income_Types,2,FALSE),
IF(AND($E20&gt;0,$C20&gt;0,$D20=0,$C20&lt;&gt;"YTD"),
$E20*VLOOKUP($C20,Income_Types,2,FALSE),0)))</f>
        <v>0</v>
      </c>
      <c r="I20" s="54"/>
      <c r="J20" s="55"/>
      <c r="K20" s="9">
        <f t="shared" si="1"/>
        <v>0</v>
      </c>
    </row>
    <row r="21" spans="1:11" ht="15.75" thickBot="1" x14ac:dyDescent="0.3">
      <c r="A21" s="42"/>
      <c r="B21" s="22"/>
      <c r="C21" s="22"/>
      <c r="D21" s="23"/>
      <c r="E21" s="21"/>
      <c r="F21"/>
      <c r="G21" s="8">
        <f>IF(AND($E21&gt;0,$C21&gt;0,$D21&gt;0),
(($D21*$E21)*Variables!$B$5),
IF(AND($E21&gt;0,$C21&gt;0,$D21=0,$C21="YTD"),
($E21/$K21)*VLOOKUP($C21,Income_Types,2,FALSE),
IF(AND($E21&gt;0,$C21&gt;0,$D21=0,$C21&lt;&gt;"YTD"),
$E21*VLOOKUP($C21,Income_Types,2,FALSE),0)))</f>
        <v>0</v>
      </c>
      <c r="I21" s="58"/>
      <c r="J21" s="59"/>
      <c r="K21" s="9">
        <f t="shared" si="1"/>
        <v>0</v>
      </c>
    </row>
    <row r="22" spans="1:11" ht="9" customHeight="1" thickTop="1" x14ac:dyDescent="0.25">
      <c r="A22" s="43"/>
      <c r="B22" s="7"/>
      <c r="C22" s="7"/>
      <c r="D22" s="7"/>
      <c r="E22" s="50"/>
      <c r="F22"/>
      <c r="G22" s="8"/>
      <c r="H22"/>
      <c r="I22" s="51"/>
      <c r="J22" s="51"/>
      <c r="K22" s="9"/>
    </row>
    <row r="23" spans="1:11" ht="15.75" thickBot="1" x14ac:dyDescent="0.3">
      <c r="A23" s="41"/>
      <c r="B23" s="45"/>
      <c r="C23" s="45"/>
      <c r="D23" s="45"/>
      <c r="E23" s="13" t="s">
        <v>43</v>
      </c>
      <c r="F23" s="12"/>
      <c r="G23" s="15">
        <f>SUM(G15:G21)</f>
        <v>0</v>
      </c>
      <c r="H23"/>
      <c r="I23" s="51"/>
      <c r="J23" s="51"/>
      <c r="K23" s="9"/>
    </row>
    <row r="24" spans="1:11" ht="4.5" customHeight="1" x14ac:dyDescent="0.25">
      <c r="A24" s="3"/>
      <c r="B24" s="7"/>
      <c r="C24" s="7"/>
      <c r="D24" s="7"/>
      <c r="E24" s="50"/>
      <c r="F24"/>
      <c r="G24" s="11"/>
      <c r="H24"/>
      <c r="I24" s="51"/>
      <c r="J24" s="51"/>
      <c r="K24" s="9"/>
    </row>
    <row r="25" spans="1:11" ht="15.75" x14ac:dyDescent="0.25">
      <c r="A25" s="79" t="s">
        <v>42</v>
      </c>
      <c r="B25" s="1"/>
      <c r="C25" s="80"/>
      <c r="D25" s="80"/>
      <c r="E25" s="80"/>
      <c r="F25" s="80"/>
      <c r="G25" s="80"/>
      <c r="H25"/>
      <c r="I25" s="51"/>
      <c r="J25" s="51"/>
      <c r="K25" s="9"/>
    </row>
    <row r="26" spans="1:11" ht="23.25" customHeight="1" thickBot="1" x14ac:dyDescent="0.3">
      <c r="A26" s="81" t="s">
        <v>8</v>
      </c>
      <c r="B26" s="261" t="s">
        <v>130</v>
      </c>
      <c r="C26" s="261"/>
      <c r="D26" s="261"/>
      <c r="E26" s="261"/>
      <c r="F26" s="261"/>
      <c r="G26" s="261"/>
      <c r="H26"/>
      <c r="I26" s="51"/>
      <c r="J26" s="51"/>
      <c r="K26" s="9"/>
    </row>
    <row r="27" spans="1:11" ht="45.75" thickTop="1" x14ac:dyDescent="0.25">
      <c r="A27" s="76" t="s">
        <v>170</v>
      </c>
      <c r="B27" s="31" t="s">
        <v>41</v>
      </c>
      <c r="C27" s="32" t="s">
        <v>101</v>
      </c>
      <c r="D27" s="48"/>
      <c r="E27" s="32" t="s">
        <v>102</v>
      </c>
      <c r="F27" s="36"/>
      <c r="G27" s="33" t="s">
        <v>4</v>
      </c>
      <c r="H27" s="34"/>
      <c r="I27" s="52" t="s">
        <v>98</v>
      </c>
      <c r="J27" s="53" t="s">
        <v>99</v>
      </c>
      <c r="K27" s="35" t="s">
        <v>9</v>
      </c>
    </row>
    <row r="28" spans="1:11" x14ac:dyDescent="0.25">
      <c r="A28" s="2"/>
      <c r="B28" s="22"/>
      <c r="C28" s="22"/>
      <c r="D28" s="46"/>
      <c r="E28" s="21"/>
      <c r="F28"/>
      <c r="G28" s="8">
        <f>IF(AND($E28&gt;0,$C28&gt;0,$D28=0,$C28="YTD"),
($E28/$K28)*VLOOKUP($C28,Income_Types,2,FALSE),
IF(AND($E28&gt;0,$C28&gt;0,$D28=0,$C28&lt;&gt;"YTD"),
$E28*VLOOKUP($C28,Income_Types,2,FALSE),0))</f>
        <v>0</v>
      </c>
      <c r="H28"/>
      <c r="I28" s="54"/>
      <c r="J28" s="55"/>
      <c r="K28" s="9">
        <f t="shared" ref="K28:K32" si="2">IF(I28&gt;0,(DATEDIF($I28,$J28,"D")+1)/7,0)</f>
        <v>0</v>
      </c>
    </row>
    <row r="29" spans="1:11" x14ac:dyDescent="0.25">
      <c r="A29" s="2"/>
      <c r="B29" s="22"/>
      <c r="C29" s="22"/>
      <c r="D29" s="46"/>
      <c r="E29" s="21"/>
      <c r="F29"/>
      <c r="G29" s="8">
        <f>IF(AND($E29&gt;0,$C29&gt;0,$D29=0,$C29="YTD"),
($E29/$K29)*VLOOKUP($C29,Income_Types,2,FALSE),
IF(AND($E29&gt;0,$C29&gt;0,$D29=0,$C29&lt;&gt;"YTD"),
$E29*VLOOKUP($C29,Income_Types,2,FALSE),0))</f>
        <v>0</v>
      </c>
      <c r="H29"/>
      <c r="I29" s="54"/>
      <c r="J29" s="55"/>
      <c r="K29" s="9">
        <f t="shared" si="2"/>
        <v>0</v>
      </c>
    </row>
    <row r="30" spans="1:11" x14ac:dyDescent="0.25">
      <c r="A30" s="2"/>
      <c r="B30" s="22"/>
      <c r="C30" s="22"/>
      <c r="D30" s="46"/>
      <c r="E30" s="21"/>
      <c r="F30"/>
      <c r="G30" s="8">
        <f>IF(AND($E30&gt;0,$C30&gt;0,$D30=0,$C30="YTD"),
($E30/$K30)*VLOOKUP($C30,Income_Types,2,FALSE),
IF(AND($E30&gt;0,$C30&gt;0,$D30=0,$C30&lt;&gt;"YTD"),
$E30*VLOOKUP($C30,Income_Types,2,FALSE),0))</f>
        <v>0</v>
      </c>
      <c r="H30"/>
      <c r="I30" s="54"/>
      <c r="J30" s="55"/>
      <c r="K30" s="9">
        <f t="shared" si="2"/>
        <v>0</v>
      </c>
    </row>
    <row r="31" spans="1:11" x14ac:dyDescent="0.25">
      <c r="A31" s="2"/>
      <c r="B31" s="22"/>
      <c r="C31" s="22"/>
      <c r="D31" s="46"/>
      <c r="E31" s="21"/>
      <c r="F31"/>
      <c r="G31" s="8">
        <f>IF(AND($E31&gt;0,$C31&gt;0,$D31=0,$C31="YTD"),
($E31/$K31)*VLOOKUP($C31,Income_Types,2,FALSE),
IF(AND($E31&gt;0,$C31&gt;0,$D31=0,$C31&lt;&gt;"YTD"),
$E31*VLOOKUP($C31,Income_Types,2,FALSE),0))</f>
        <v>0</v>
      </c>
      <c r="H31"/>
      <c r="I31" s="54"/>
      <c r="J31" s="55"/>
      <c r="K31" s="9">
        <f t="shared" si="2"/>
        <v>0</v>
      </c>
    </row>
    <row r="32" spans="1:11" ht="15.75" thickBot="1" x14ac:dyDescent="0.3">
      <c r="A32" s="2"/>
      <c r="B32" s="22"/>
      <c r="C32" s="22"/>
      <c r="D32" s="46"/>
      <c r="E32" s="21"/>
      <c r="F32"/>
      <c r="G32" s="8">
        <f>IF(AND($E32&gt;0,$C32&gt;0,$D32=0,$C32="YTD"),
($E32/$K32)*VLOOKUP($C32,Income_Types,2,FALSE),
IF(AND($E32&gt;0,$C32&gt;0,$D32=0,$C32&lt;&gt;"YTD"),
$E32*VLOOKUP($C32,Income_Types,2,FALSE),0))</f>
        <v>0</v>
      </c>
      <c r="H32"/>
      <c r="I32" s="58"/>
      <c r="J32" s="59"/>
      <c r="K32" s="9">
        <f t="shared" si="2"/>
        <v>0</v>
      </c>
    </row>
    <row r="33" spans="1:11" ht="4.5" customHeight="1" thickTop="1" x14ac:dyDescent="0.25">
      <c r="A33" s="43"/>
      <c r="B33" s="7"/>
      <c r="C33" s="7"/>
      <c r="D33" s="7"/>
      <c r="E33" s="50"/>
      <c r="F33"/>
      <c r="G33" s="17"/>
      <c r="H33"/>
      <c r="I33"/>
      <c r="J33"/>
      <c r="K33" s="9"/>
    </row>
    <row r="34" spans="1:11" ht="15.75" thickBot="1" x14ac:dyDescent="0.3">
      <c r="A34" s="41"/>
      <c r="B34" s="45"/>
      <c r="C34" s="45"/>
      <c r="D34" s="45"/>
      <c r="E34" s="13" t="s">
        <v>43</v>
      </c>
      <c r="F34" s="12"/>
      <c r="G34" s="15">
        <f>SUM(G28:G32)</f>
        <v>0</v>
      </c>
      <c r="K34" s="61"/>
    </row>
    <row r="35" spans="1:11" ht="4.5" customHeight="1" x14ac:dyDescent="0.25">
      <c r="A35" s="3"/>
      <c r="B35" s="7"/>
      <c r="C35" s="7"/>
      <c r="D35" s="7"/>
      <c r="E35" s="50"/>
      <c r="F35"/>
      <c r="G35"/>
      <c r="K35" s="61"/>
    </row>
    <row r="36" spans="1:11" ht="15" customHeight="1" x14ac:dyDescent="0.25">
      <c r="A36" s="3"/>
      <c r="B36" s="44"/>
      <c r="C36" s="46"/>
      <c r="D36" s="201"/>
      <c r="E36" s="62"/>
      <c r="F36"/>
      <c r="G36" s="11"/>
      <c r="I36" s="262" t="s">
        <v>103</v>
      </c>
      <c r="J36" s="262"/>
      <c r="K36" s="61"/>
    </row>
    <row r="37" spans="1:11" ht="4.5" customHeight="1" x14ac:dyDescent="0.25">
      <c r="A37"/>
      <c r="B37" s="7"/>
      <c r="C37" s="7"/>
      <c r="D37" s="7"/>
      <c r="E37" s="50"/>
      <c r="F37"/>
      <c r="G37" s="11"/>
      <c r="I37" s="262"/>
      <c r="J37" s="262"/>
      <c r="K37" s="61"/>
    </row>
    <row r="38" spans="1:11" x14ac:dyDescent="0.25">
      <c r="A38"/>
      <c r="B38" s="7"/>
      <c r="C38" s="7"/>
      <c r="D38" s="7"/>
      <c r="E38" s="16"/>
      <c r="F38"/>
      <c r="G38" s="11"/>
      <c r="I38" s="262"/>
      <c r="J38" s="262"/>
      <c r="K38" s="61"/>
    </row>
    <row r="39" spans="1:11" ht="4.5" customHeight="1" x14ac:dyDescent="0.25">
      <c r="A39" s="20"/>
      <c r="B39" s="3"/>
      <c r="C39"/>
      <c r="D39"/>
      <c r="E39" s="16"/>
      <c r="F39"/>
      <c r="G39"/>
      <c r="K39" s="61"/>
    </row>
    <row r="40" spans="1:11" x14ac:dyDescent="0.25">
      <c r="A40" s="202"/>
      <c r="B40" s="3"/>
      <c r="C40"/>
      <c r="D40"/>
      <c r="E40" s="18" t="s">
        <v>44</v>
      </c>
      <c r="F40" s="19"/>
      <c r="G40" s="19">
        <f>SUM(BorrowerSubTotal,CoborrowerSubTotal,PeriodicPmtSubTotal)</f>
        <v>0</v>
      </c>
      <c r="H40" s="63"/>
      <c r="I40" s="260">
        <f>IF(AND(Total_Household_Income&gt;0,Median_Income_for_County&gt;0,Household_Size&gt;0,Program_Type=AHP),Total_Household_Income/((VLOOKUP(Household_Size,Income_Adjustment_Chart,2,FALSE))*Median_Income_for_County),IF(AND(Total_Household_Income&gt;0,Median_Income_for_County&gt;0,Household_Size&gt;0,Program_Type&lt;&gt;AHP),Total_Household_Income/Median_Income_for_County,0))</f>
        <v>0</v>
      </c>
      <c r="J40" s="260"/>
      <c r="K40" s="61"/>
    </row>
    <row r="41" spans="1:11" x14ac:dyDescent="0.25">
      <c r="A41" s="202"/>
      <c r="B41" s="3"/>
      <c r="C41"/>
      <c r="D41"/>
      <c r="E41" s="18"/>
      <c r="F41" s="19"/>
      <c r="G41" s="19"/>
      <c r="H41" s="63"/>
      <c r="I41" s="195"/>
      <c r="J41" s="195"/>
      <c r="K41" s="61"/>
    </row>
    <row r="42" spans="1:11" x14ac:dyDescent="0.25">
      <c r="A42" s="202"/>
      <c r="B42" s="3"/>
      <c r="C42"/>
      <c r="D42"/>
      <c r="E42" s="18"/>
      <c r="F42" s="19"/>
      <c r="G42" s="19"/>
      <c r="H42" s="63"/>
      <c r="I42" s="195"/>
      <c r="J42" s="195"/>
      <c r="K42" s="61"/>
    </row>
    <row r="43" spans="1:11" ht="15.75" x14ac:dyDescent="0.25">
      <c r="A43" s="203" t="s">
        <v>236</v>
      </c>
      <c r="B43" s="3"/>
      <c r="C43"/>
      <c r="D43"/>
      <c r="E43"/>
      <c r="F43"/>
      <c r="G43"/>
      <c r="H43"/>
      <c r="I43" s="259" t="str">
        <f>IF(I40=0,"",IF($I$40&gt;1.2,"Over Income","Income Eligible"))</f>
        <v/>
      </c>
      <c r="J43" s="259"/>
    </row>
    <row r="44" spans="1:11" ht="15" customHeight="1" x14ac:dyDescent="0.25">
      <c r="A44" s="256"/>
      <c r="B44" s="257"/>
      <c r="C44" s="257"/>
      <c r="D44" s="257"/>
      <c r="E44" s="257"/>
      <c r="F44" s="257"/>
      <c r="G44" s="257"/>
      <c r="H44" s="257"/>
      <c r="I44" s="257"/>
      <c r="J44" s="257"/>
      <c r="K44" s="257"/>
    </row>
    <row r="45" spans="1:11" x14ac:dyDescent="0.25">
      <c r="A45" s="257"/>
      <c r="B45" s="257"/>
      <c r="C45" s="257"/>
      <c r="D45" s="257"/>
      <c r="E45" s="257"/>
      <c r="F45" s="257"/>
      <c r="G45" s="257"/>
      <c r="H45" s="257"/>
      <c r="I45" s="257"/>
      <c r="J45" s="257"/>
      <c r="K45" s="257"/>
    </row>
    <row r="46" spans="1:11" x14ac:dyDescent="0.25">
      <c r="A46" s="257"/>
      <c r="B46" s="257"/>
      <c r="C46" s="257"/>
      <c r="D46" s="257"/>
      <c r="E46" s="257"/>
      <c r="F46" s="257"/>
      <c r="G46" s="257"/>
      <c r="H46" s="257"/>
      <c r="I46" s="257"/>
      <c r="J46" s="257"/>
      <c r="K46" s="257"/>
    </row>
    <row r="47" spans="1:11" x14ac:dyDescent="0.25">
      <c r="A47" s="257"/>
      <c r="B47" s="257"/>
      <c r="C47" s="257"/>
      <c r="D47" s="257"/>
      <c r="E47" s="257"/>
      <c r="F47" s="257"/>
      <c r="G47" s="257"/>
      <c r="H47" s="257"/>
      <c r="I47" s="257"/>
      <c r="J47" s="257"/>
      <c r="K47" s="257"/>
    </row>
    <row r="48" spans="1:11" x14ac:dyDescent="0.25">
      <c r="A48" s="257"/>
      <c r="B48" s="257"/>
      <c r="C48" s="257"/>
      <c r="D48" s="257"/>
      <c r="E48" s="257"/>
      <c r="F48" s="257"/>
      <c r="G48" s="257"/>
      <c r="H48" s="257"/>
      <c r="I48" s="257"/>
      <c r="J48" s="257"/>
      <c r="K48" s="257"/>
    </row>
    <row r="49" spans="1:11" x14ac:dyDescent="0.25">
      <c r="A49" s="257"/>
      <c r="B49" s="257"/>
      <c r="C49" s="257"/>
      <c r="D49" s="257"/>
      <c r="E49" s="257"/>
      <c r="F49" s="257"/>
      <c r="G49" s="257"/>
      <c r="H49" s="257"/>
      <c r="I49" s="257"/>
      <c r="J49" s="257"/>
      <c r="K49" s="257"/>
    </row>
    <row r="50" spans="1:11" x14ac:dyDescent="0.25">
      <c r="A50" s="257"/>
      <c r="B50" s="257"/>
      <c r="C50" s="257"/>
      <c r="D50" s="257"/>
      <c r="E50" s="257"/>
      <c r="F50" s="257"/>
      <c r="G50" s="257"/>
      <c r="H50" s="257"/>
      <c r="I50" s="257"/>
      <c r="J50" s="257"/>
      <c r="K50" s="257"/>
    </row>
    <row r="51" spans="1:11" x14ac:dyDescent="0.25">
      <c r="A51" s="257"/>
      <c r="B51" s="257"/>
      <c r="C51" s="257"/>
      <c r="D51" s="257"/>
      <c r="E51" s="257"/>
      <c r="F51" s="257"/>
      <c r="G51" s="257"/>
      <c r="H51" s="257"/>
      <c r="I51" s="257"/>
      <c r="J51" s="257"/>
      <c r="K51" s="257"/>
    </row>
    <row r="52" spans="1:11" x14ac:dyDescent="0.25">
      <c r="A52" s="257"/>
      <c r="B52" s="257"/>
      <c r="C52" s="257"/>
      <c r="D52" s="257"/>
      <c r="E52" s="257"/>
      <c r="F52" s="257"/>
      <c r="G52" s="257"/>
      <c r="H52" s="257"/>
      <c r="I52" s="257"/>
      <c r="J52" s="257"/>
      <c r="K52" s="257"/>
    </row>
    <row r="53" spans="1:11" x14ac:dyDescent="0.25">
      <c r="A53" s="257"/>
      <c r="B53" s="257"/>
      <c r="C53" s="257"/>
      <c r="D53" s="257"/>
      <c r="E53" s="257"/>
      <c r="F53" s="257"/>
      <c r="G53" s="257"/>
      <c r="H53" s="257"/>
      <c r="I53" s="257"/>
      <c r="J53" s="257"/>
      <c r="K53" s="257"/>
    </row>
    <row r="54" spans="1:11" x14ac:dyDescent="0.25">
      <c r="A54" s="257"/>
      <c r="B54" s="257"/>
      <c r="C54" s="257"/>
      <c r="D54" s="257"/>
      <c r="E54" s="257"/>
      <c r="F54" s="257"/>
      <c r="G54" s="257"/>
      <c r="H54" s="257"/>
      <c r="I54" s="257"/>
      <c r="J54" s="257"/>
      <c r="K54" s="257"/>
    </row>
    <row r="55" spans="1:11" x14ac:dyDescent="0.25">
      <c r="A55" s="257"/>
      <c r="B55" s="257"/>
      <c r="C55" s="257"/>
      <c r="D55" s="257"/>
      <c r="E55" s="257"/>
      <c r="F55" s="257"/>
      <c r="G55" s="257"/>
      <c r="H55" s="257"/>
      <c r="I55" s="257"/>
      <c r="J55" s="257"/>
      <c r="K55" s="257"/>
    </row>
    <row r="56" spans="1:11" x14ac:dyDescent="0.25">
      <c r="A56" s="27" t="s">
        <v>50</v>
      </c>
      <c r="B56" s="192"/>
    </row>
  </sheetData>
  <sheetProtection algorithmName="SHA-512" hashValue="F1lLsQIQyIUpyQ0UA8PUxh/s9oBuSlRS7/HQaMVD/lNRE0/4KuRU7GPGojW7ry+6z+sdDnp7DRfgpTlsggW6nw==" saltValue="iWeNKrYPlP1Z8YTF5Hlfrg==" spinCount="100000" sheet="1" objects="1" scenarios="1"/>
  <mergeCells count="6">
    <mergeCell ref="A44:K55"/>
    <mergeCell ref="I1:J2"/>
    <mergeCell ref="I43:J43"/>
    <mergeCell ref="I40:J40"/>
    <mergeCell ref="B26:G26"/>
    <mergeCell ref="I36:J38"/>
  </mergeCells>
  <conditionalFormatting sqref="I43:J43">
    <cfRule type="containsText" dxfId="2" priority="1" operator="containsText" text="Over Income">
      <formula>NOT(ISERROR(SEARCH("Over Income",I43)))</formula>
    </cfRule>
  </conditionalFormatting>
  <dataValidations count="7">
    <dataValidation type="list" allowBlank="1" showInputMessage="1" showErrorMessage="1" error="Must choose a value from drop down" sqref="B28:B32" xr:uid="{00000000-0002-0000-0300-000000000000}">
      <formula1>Periodic_Payment_Types</formula1>
    </dataValidation>
    <dataValidation type="list" allowBlank="1" showInputMessage="1" showErrorMessage="1" sqref="B37:B39" xr:uid="{00000000-0002-0000-0300-000001000000}">
      <formula1>Income_from_Assets_Valued_at_over__5_000</formula1>
    </dataValidation>
    <dataValidation type="date" allowBlank="1" showInputMessage="1" showErrorMessage="1" sqref="I15:J16 I4:J5 I7:J10 I28:J32 I18:J21" xr:uid="{00000000-0002-0000-0300-000002000000}">
      <formula1>38353</formula1>
      <formula2>114687</formula2>
    </dataValidation>
    <dataValidation type="list" allowBlank="1" showInputMessage="1" showErrorMessage="1" error="Must choose a value from drop down" sqref="B7:B10 B18:B21" xr:uid="{00000000-0002-0000-0300-000003000000}">
      <formula1>Irregular_Income_Types</formula1>
    </dataValidation>
    <dataValidation type="list" allowBlank="1" showInputMessage="1" showErrorMessage="1" errorTitle="Use Drop Down" error="Must choose a value from drop down" sqref="B36" xr:uid="{00000000-0002-0000-0300-000004000000}">
      <formula1>Income_from_Assets_Valued_at_over__5_000</formula1>
    </dataValidation>
    <dataValidation type="list" allowBlank="1" showInputMessage="1" showErrorMessage="1" error="Must choose a value from dropdown" sqref="C4:C5 C7:C10 C15:C16 C18:C21 C28:C32" xr:uid="{00000000-0002-0000-0300-000005000000}">
      <formula1>IncomeFactors</formula1>
    </dataValidation>
    <dataValidation type="custom" allowBlank="1" showInputMessage="1" showErrorMessage="1" prompt="Must select a Program on the General Information tab." sqref="I40:J40" xr:uid="{00000000-0002-0000-0300-000006000000}">
      <formula1>Program</formula1>
    </dataValidation>
  </dataValidations>
  <pageMargins left="0.25" right="0.25" top="1" bottom="0.75" header="0.3" footer="0.3"/>
  <pageSetup scale="78" orientation="portrait" r:id="rId1"/>
  <headerFooter>
    <oddHeader>&amp;L&amp;G&amp;C&amp;"-,Bold"&amp;12Housing &amp; Community Investment
Income Calculation Worksheet</oddHeader>
    <oddFooter>&amp;C&amp;P of &amp;N&amp;R&amp;D &amp;T</oddFooter>
  </headerFooter>
  <ignoredErrors>
    <ignoredError sqref="B1 G6 G33:G34 G11:G12 G22:G23 G17 K4:K32" emptyCellReference="1"/>
  </ignoredError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00B050"/>
    <pageSetUpPr fitToPage="1"/>
  </sheetPr>
  <dimension ref="A1:J34"/>
  <sheetViews>
    <sheetView showGridLines="0" showRowColHeaders="0" zoomScaleNormal="100" workbookViewId="0">
      <selection activeCell="A17" sqref="A17"/>
    </sheetView>
  </sheetViews>
  <sheetFormatPr defaultColWidth="9.140625" defaultRowHeight="15.75" x14ac:dyDescent="0.25"/>
  <cols>
    <col min="1" max="1" width="32.7109375" style="71" customWidth="1"/>
    <col min="2" max="2" width="1.7109375" style="71" customWidth="1"/>
    <col min="3" max="3" width="18" style="71" customWidth="1"/>
    <col min="4" max="4" width="4.7109375" style="71" customWidth="1"/>
    <col min="5" max="5" width="30.28515625" style="71" bestFit="1" customWidth="1"/>
    <col min="6" max="6" width="16.7109375" style="71" customWidth="1"/>
    <col min="7" max="16384" width="9.140625" style="71"/>
  </cols>
  <sheetData>
    <row r="1" spans="1:10" ht="39.950000000000003" customHeight="1" x14ac:dyDescent="0.25">
      <c r="A1" s="199"/>
      <c r="B1" s="266" t="str">
        <f>CoverPage!A1</f>
        <v>Housing &amp; Community Investment</v>
      </c>
      <c r="C1" s="266"/>
      <c r="D1" s="266"/>
      <c r="E1" s="266"/>
      <c r="F1" s="266"/>
      <c r="G1" s="87"/>
      <c r="H1" s="87"/>
      <c r="I1" s="87"/>
      <c r="J1" s="87"/>
    </row>
    <row r="2" spans="1:10" ht="18.75" x14ac:dyDescent="0.25">
      <c r="A2" s="265" t="s">
        <v>162</v>
      </c>
      <c r="B2" s="265"/>
      <c r="C2" s="265"/>
      <c r="D2" s="265"/>
      <c r="E2" s="265"/>
      <c r="F2" s="265"/>
      <c r="G2" s="89"/>
      <c r="H2" s="89"/>
      <c r="I2" s="89"/>
      <c r="J2" s="89"/>
    </row>
    <row r="3" spans="1:10" ht="34.5" customHeight="1" x14ac:dyDescent="0.25">
      <c r="A3" s="267" t="s">
        <v>114</v>
      </c>
      <c r="B3" s="267"/>
      <c r="C3" s="267"/>
      <c r="D3" s="267"/>
      <c r="E3" s="267"/>
      <c r="F3" s="267"/>
      <c r="G3" s="88"/>
      <c r="H3" s="88"/>
      <c r="I3" s="88"/>
      <c r="J3" s="88"/>
    </row>
    <row r="5" spans="1:10" x14ac:dyDescent="0.25">
      <c r="A5" s="93" t="s">
        <v>106</v>
      </c>
      <c r="B5" s="83"/>
      <c r="C5" s="268" t="str">
        <f>IF(Project_Number&gt;0,Project_Number,"")</f>
        <v/>
      </c>
      <c r="D5" s="268"/>
      <c r="E5" s="268"/>
      <c r="F5" s="268"/>
    </row>
    <row r="6" spans="1:10" x14ac:dyDescent="0.25">
      <c r="A6" s="138" t="s">
        <v>231</v>
      </c>
      <c r="B6" s="139"/>
      <c r="C6" s="268" t="str">
        <f>IF(FHLBank_Member_Institution&gt;0,FHLBank_Member_Institution,"")</f>
        <v/>
      </c>
      <c r="D6" s="268"/>
      <c r="E6" s="268"/>
      <c r="F6" s="268"/>
    </row>
    <row r="7" spans="1:10" x14ac:dyDescent="0.25">
      <c r="A7" s="93"/>
      <c r="B7" s="83"/>
    </row>
    <row r="8" spans="1:10" x14ac:dyDescent="0.25">
      <c r="A8" s="93" t="s">
        <v>131</v>
      </c>
      <c r="B8" s="83"/>
      <c r="C8" s="268" t="str">
        <f>IF(AND(Homebuyer_Borrower_Name&gt;0,Homebuyer_Co_Borrower_Name&gt;0),Homebuyer_Borrower_Name&amp;" and "&amp;Homebuyer_Co_Borrower_Name,IF(AND(Homebuyer_Borrower_Name&gt;0,Homebuyer_Co_Borrower_Name=0),Homebuyer_Borrower_Name,IF(AND(Homebuyer_Borrower_Name=0,Homebuyer_Co_Borrower_Name=0),"")))</f>
        <v/>
      </c>
      <c r="D8" s="268"/>
      <c r="E8" s="268"/>
      <c r="F8" s="268"/>
    </row>
    <row r="9" spans="1:10" x14ac:dyDescent="0.25">
      <c r="A9" s="93" t="s">
        <v>116</v>
      </c>
      <c r="B9" s="83"/>
      <c r="C9" s="268" t="str">
        <f>IF(Property_Address&gt;0,Property_Address,"")</f>
        <v/>
      </c>
      <c r="D9" s="268"/>
      <c r="E9" s="268"/>
      <c r="F9" s="268"/>
    </row>
    <row r="10" spans="1:10" x14ac:dyDescent="0.25">
      <c r="A10" s="93" t="s">
        <v>109</v>
      </c>
      <c r="B10" s="83"/>
      <c r="C10" s="269" t="str">
        <f>IF(Total_Household_Income&gt;0,Total_Household_Income,"")</f>
        <v/>
      </c>
      <c r="D10" s="269"/>
      <c r="E10" s="269"/>
      <c r="F10" s="269"/>
    </row>
    <row r="15" spans="1:10" x14ac:dyDescent="0.25">
      <c r="A15" s="89" t="s">
        <v>132</v>
      </c>
      <c r="B15" s="89"/>
      <c r="C15" s="89"/>
      <c r="D15" s="89"/>
      <c r="E15" s="89"/>
      <c r="F15" s="89"/>
      <c r="G15" s="89"/>
      <c r="H15" s="89"/>
      <c r="I15" s="89"/>
      <c r="J15" s="89"/>
    </row>
    <row r="17" spans="1:10" x14ac:dyDescent="0.25">
      <c r="A17" s="140" t="s">
        <v>245</v>
      </c>
      <c r="B17" s="91"/>
      <c r="C17" s="141">
        <f>IF(Mortgage_Amount&gt;0,Mortgage_Amount,0)</f>
        <v>0</v>
      </c>
      <c r="D17" s="141"/>
      <c r="E17" s="93" t="s">
        <v>133</v>
      </c>
      <c r="F17" s="86">
        <f>IF(Mortgage_Amount&gt;0,PMT(C19/12,C18,-C17),0)</f>
        <v>0</v>
      </c>
      <c r="G17" s="84"/>
    </row>
    <row r="18" spans="1:10" x14ac:dyDescent="0.25">
      <c r="A18" s="140" t="s">
        <v>246</v>
      </c>
      <c r="B18" s="91"/>
      <c r="C18" s="142">
        <f>IF(Mortgage_Term_Amortization&gt;0,Mortgage_Term_Amortization,0)</f>
        <v>0</v>
      </c>
      <c r="D18" s="141"/>
      <c r="E18" s="93" t="s">
        <v>248</v>
      </c>
      <c r="F18" s="86">
        <f>IF(C21&gt;0,PMT(C23/12,C22,-C21),0)</f>
        <v>0</v>
      </c>
      <c r="G18" s="93"/>
    </row>
    <row r="19" spans="1:10" x14ac:dyDescent="0.25">
      <c r="A19" s="140" t="s">
        <v>247</v>
      </c>
      <c r="B19" s="92"/>
      <c r="C19" s="144">
        <f>IF(Mortgage_Rate&gt;0,Mortgage_Rate,0)</f>
        <v>0</v>
      </c>
      <c r="D19" s="144"/>
      <c r="E19" s="93" t="s">
        <v>134</v>
      </c>
      <c r="F19" s="141">
        <f>IF(Monthly_Taxes___Insurance&gt;0,Monthly_Taxes___Insurance,)</f>
        <v>0</v>
      </c>
      <c r="G19" s="84"/>
    </row>
    <row r="20" spans="1:10" x14ac:dyDescent="0.25">
      <c r="A20" s="145"/>
      <c r="E20" s="93" t="s">
        <v>135</v>
      </c>
      <c r="F20" s="86">
        <f>IF(OR(Mortgage_Amount&gt;0,Monthly_Taxes___Insurance&gt;0),SUM(F17:F19),0)</f>
        <v>0</v>
      </c>
      <c r="G20" s="84"/>
    </row>
    <row r="21" spans="1:10" x14ac:dyDescent="0.25">
      <c r="A21" s="140" t="s">
        <v>242</v>
      </c>
      <c r="C21" s="141">
        <f>GeneralInformation!B34</f>
        <v>0</v>
      </c>
      <c r="G21" s="84"/>
    </row>
    <row r="22" spans="1:10" x14ac:dyDescent="0.25">
      <c r="A22" s="140" t="s">
        <v>243</v>
      </c>
      <c r="C22" s="142">
        <f>GeneralInformation!B36</f>
        <v>0</v>
      </c>
      <c r="G22" s="84"/>
    </row>
    <row r="23" spans="1:10" x14ac:dyDescent="0.25">
      <c r="A23" s="143" t="s">
        <v>244</v>
      </c>
      <c r="C23" s="144">
        <f>GeneralInformation!B38</f>
        <v>0</v>
      </c>
      <c r="G23" s="84"/>
    </row>
    <row r="24" spans="1:10" x14ac:dyDescent="0.25">
      <c r="A24" s="145"/>
      <c r="G24" s="84"/>
    </row>
    <row r="25" spans="1:10" x14ac:dyDescent="0.25">
      <c r="A25" s="145"/>
    </row>
    <row r="26" spans="1:10" x14ac:dyDescent="0.25">
      <c r="A26" s="93" t="s">
        <v>136</v>
      </c>
      <c r="B26" s="84"/>
      <c r="C26" s="90">
        <f>IF(Total_Housing_Expense&gt;0,((Total_Housing_Expense*12)/Total_Household_Income),0)</f>
        <v>0</v>
      </c>
      <c r="D26" s="90"/>
    </row>
    <row r="27" spans="1:10" x14ac:dyDescent="0.25">
      <c r="A27" s="93" t="s">
        <v>137</v>
      </c>
      <c r="B27" s="84"/>
      <c r="C27" s="95" t="str">
        <f>IF(AND(Affordability_Result&lt;&gt;0,Affordability_Result&lt;=Affordability_Rate,Affordability_Result&gt;=Need_for_SubsidyRate),IsAffordable,IF(AND(Affordability_Result&lt;&gt;0,Affordability_Result&lt;=Affordability_Rate,Affordability_Result&lt;Need_for_SubsidyRate),Too_affordable,IF(AND(Affordability_Result&lt;&gt;0,Affordability_Result&gt;Affordability_Rate,Affordability_Result&gt;Need_for_SubsidyRate),Not_affordable,"")))</f>
        <v/>
      </c>
      <c r="D27" s="94"/>
      <c r="E27" s="90"/>
    </row>
    <row r="28" spans="1:10" ht="15.6" customHeight="1" x14ac:dyDescent="0.25">
      <c r="E28" s="84"/>
    </row>
    <row r="29" spans="1:10" ht="15.6" customHeight="1" x14ac:dyDescent="0.25"/>
    <row r="31" spans="1:10" x14ac:dyDescent="0.25">
      <c r="A31" s="263" t="s">
        <v>138</v>
      </c>
      <c r="B31" s="263"/>
      <c r="C31" s="263"/>
      <c r="D31" s="263"/>
      <c r="E31" s="263"/>
      <c r="F31" s="263"/>
      <c r="G31" s="89"/>
      <c r="H31" s="89"/>
      <c r="I31" s="89"/>
      <c r="J31" s="89"/>
    </row>
    <row r="32" spans="1:10" x14ac:dyDescent="0.25">
      <c r="E32" s="89"/>
      <c r="F32" s="89"/>
    </row>
    <row r="33" spans="1:6" ht="15.75" customHeight="1" x14ac:dyDescent="0.25">
      <c r="A33" s="264" t="s">
        <v>249</v>
      </c>
      <c r="B33" s="264"/>
      <c r="C33" s="264"/>
      <c r="D33" s="264"/>
      <c r="E33" s="264"/>
      <c r="F33" s="264"/>
    </row>
    <row r="34" spans="1:6" x14ac:dyDescent="0.25">
      <c r="E34" s="210"/>
      <c r="F34" s="210"/>
    </row>
  </sheetData>
  <sheetProtection password="CA63" sheet="1" objects="1" scenarios="1"/>
  <mergeCells count="10">
    <mergeCell ref="A31:F31"/>
    <mergeCell ref="A33:F33"/>
    <mergeCell ref="A2:F2"/>
    <mergeCell ref="B1:F1"/>
    <mergeCell ref="A3:F3"/>
    <mergeCell ref="C5:F5"/>
    <mergeCell ref="C6:F6"/>
    <mergeCell ref="C8:F8"/>
    <mergeCell ref="C9:F9"/>
    <mergeCell ref="C10:F10"/>
  </mergeCells>
  <conditionalFormatting sqref="C27">
    <cfRule type="containsText" dxfId="1" priority="1" operator="containsText" text="too">
      <formula>NOT(ISERROR(SEARCH("too",C27)))</formula>
    </cfRule>
    <cfRule type="containsText" dxfId="0" priority="3" operator="containsText" text="No">
      <formula>NOT(ISERROR(SEARCH("No",C27)))</formula>
    </cfRule>
  </conditionalFormatting>
  <pageMargins left="0.7" right="0.7" top="0.75" bottom="0.75" header="0.3" footer="0.3"/>
  <pageSetup scale="86" orientation="portrait" r:id="rId1"/>
  <ignoredErrors>
    <ignoredError sqref="C8:C9 C5:C6" emptyCellReferenc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66FF"/>
    <pageSetUpPr fitToPage="1"/>
  </sheetPr>
  <dimension ref="A1:M59"/>
  <sheetViews>
    <sheetView showGridLines="0" showRowColHeaders="0" workbookViewId="0">
      <selection activeCell="B6" sqref="B6"/>
    </sheetView>
  </sheetViews>
  <sheetFormatPr defaultColWidth="9.140625" defaultRowHeight="15" x14ac:dyDescent="0.25"/>
  <cols>
    <col min="1" max="1" width="4" style="67" customWidth="1"/>
    <col min="2" max="2" width="91.42578125" style="67" customWidth="1"/>
    <col min="3" max="16384" width="9.140625" style="67"/>
  </cols>
  <sheetData>
    <row r="1" spans="1:13" ht="40.5" customHeight="1" x14ac:dyDescent="0.3">
      <c r="A1" s="200"/>
      <c r="B1" s="194" t="str">
        <f>CoverPage!A1</f>
        <v>Housing &amp; Community Investment</v>
      </c>
      <c r="C1" s="167"/>
      <c r="D1" s="167"/>
      <c r="E1" s="167"/>
      <c r="F1" s="167"/>
      <c r="G1" s="167"/>
      <c r="H1" s="167"/>
      <c r="I1" s="167"/>
      <c r="J1" s="167"/>
      <c r="K1" s="167"/>
      <c r="L1" s="167"/>
      <c r="M1" s="24"/>
    </row>
    <row r="2" spans="1:13" ht="16.5" customHeight="1" x14ac:dyDescent="0.25">
      <c r="A2" s="184"/>
      <c r="B2" s="184"/>
    </row>
    <row r="3" spans="1:13" s="187" customFormat="1" ht="19.5" customHeight="1" x14ac:dyDescent="0.25">
      <c r="A3" s="188" t="s">
        <v>90</v>
      </c>
      <c r="C3" s="24"/>
      <c r="D3" s="24"/>
      <c r="E3" s="24"/>
      <c r="F3" s="24"/>
      <c r="G3" s="24"/>
      <c r="H3" s="24"/>
      <c r="I3" s="24"/>
      <c r="J3" s="24"/>
      <c r="K3" s="24"/>
      <c r="L3" s="24"/>
      <c r="M3" s="24"/>
    </row>
    <row r="4" spans="1:13" ht="153.75" customHeight="1" x14ac:dyDescent="0.25">
      <c r="A4" s="271" t="s">
        <v>261</v>
      </c>
      <c r="B4" s="271"/>
    </row>
    <row r="5" spans="1:13" ht="15.75" x14ac:dyDescent="0.25">
      <c r="A5" s="189" t="s">
        <v>64</v>
      </c>
      <c r="B5" s="189"/>
      <c r="C5" s="185"/>
      <c r="D5" s="185"/>
      <c r="E5" s="185"/>
      <c r="F5" s="185"/>
      <c r="G5" s="185"/>
      <c r="H5" s="185"/>
      <c r="I5" s="185"/>
      <c r="J5" s="185"/>
      <c r="K5" s="185"/>
      <c r="L5" s="185"/>
    </row>
    <row r="6" spans="1:13" ht="31.5" x14ac:dyDescent="0.25">
      <c r="A6" s="190" t="s">
        <v>84</v>
      </c>
      <c r="B6" s="190" t="s">
        <v>66</v>
      </c>
      <c r="C6" s="185"/>
      <c r="D6" s="185"/>
      <c r="E6" s="185"/>
      <c r="F6" s="185"/>
      <c r="G6" s="185"/>
      <c r="H6" s="185"/>
      <c r="I6" s="185"/>
      <c r="J6" s="185"/>
      <c r="K6" s="185"/>
      <c r="L6" s="185"/>
    </row>
    <row r="7" spans="1:13" ht="15.75" x14ac:dyDescent="0.25">
      <c r="A7" s="190" t="s">
        <v>76</v>
      </c>
      <c r="B7" s="190" t="s">
        <v>67</v>
      </c>
      <c r="C7" s="186"/>
      <c r="D7" s="186"/>
      <c r="E7" s="186"/>
      <c r="F7" s="186"/>
      <c r="G7" s="186"/>
      <c r="H7" s="186"/>
      <c r="I7" s="186"/>
      <c r="J7" s="186"/>
      <c r="K7" s="186"/>
      <c r="L7" s="186"/>
    </row>
    <row r="8" spans="1:13" ht="15.75" x14ac:dyDescent="0.25">
      <c r="A8" s="190" t="s">
        <v>77</v>
      </c>
      <c r="B8" s="190" t="s">
        <v>68</v>
      </c>
      <c r="C8" s="186"/>
      <c r="D8" s="186"/>
      <c r="E8" s="186"/>
      <c r="F8" s="186"/>
      <c r="G8" s="186"/>
      <c r="H8" s="186"/>
      <c r="I8" s="186"/>
      <c r="J8" s="186"/>
      <c r="K8" s="186"/>
      <c r="L8" s="186"/>
    </row>
    <row r="9" spans="1:13" ht="31.5" x14ac:dyDescent="0.25">
      <c r="A9" s="190" t="s">
        <v>78</v>
      </c>
      <c r="B9" s="190" t="s">
        <v>69</v>
      </c>
      <c r="C9" s="186"/>
      <c r="D9" s="186"/>
      <c r="E9" s="186"/>
      <c r="F9" s="186"/>
      <c r="G9" s="186"/>
      <c r="H9" s="186"/>
      <c r="I9" s="186"/>
      <c r="J9" s="186"/>
      <c r="K9" s="186"/>
      <c r="L9" s="186"/>
    </row>
    <row r="10" spans="1:13" ht="47.25" x14ac:dyDescent="0.25">
      <c r="A10" s="190" t="s">
        <v>70</v>
      </c>
      <c r="B10" s="190" t="s">
        <v>71</v>
      </c>
      <c r="C10" s="185"/>
      <c r="D10" s="185"/>
      <c r="E10" s="185"/>
      <c r="F10" s="185"/>
      <c r="G10" s="185"/>
      <c r="H10" s="185"/>
      <c r="I10" s="185"/>
      <c r="J10" s="185"/>
      <c r="K10" s="185"/>
      <c r="L10" s="185"/>
    </row>
    <row r="11" spans="1:13" ht="15.75" x14ac:dyDescent="0.25">
      <c r="A11" s="190" t="s">
        <v>79</v>
      </c>
      <c r="B11" s="190" t="s">
        <v>72</v>
      </c>
      <c r="C11" s="185"/>
      <c r="D11" s="185"/>
      <c r="E11" s="185"/>
      <c r="F11" s="185"/>
      <c r="G11" s="185"/>
      <c r="H11" s="185"/>
      <c r="I11" s="185"/>
      <c r="J11" s="185"/>
      <c r="K11" s="185"/>
      <c r="L11" s="185"/>
    </row>
    <row r="12" spans="1:13" ht="15.75" x14ac:dyDescent="0.25">
      <c r="A12" s="190" t="s">
        <v>80</v>
      </c>
      <c r="B12" s="71" t="s">
        <v>237</v>
      </c>
      <c r="C12" s="185"/>
      <c r="D12" s="185"/>
      <c r="E12" s="185"/>
      <c r="F12" s="185"/>
      <c r="G12" s="185"/>
      <c r="H12" s="185"/>
      <c r="I12" s="185"/>
      <c r="J12" s="185"/>
      <c r="K12" s="185"/>
      <c r="L12" s="185"/>
    </row>
    <row r="13" spans="1:13" ht="15.75" x14ac:dyDescent="0.25">
      <c r="A13" s="190" t="s">
        <v>81</v>
      </c>
      <c r="B13" s="190" t="s">
        <v>73</v>
      </c>
      <c r="C13" s="185"/>
      <c r="D13" s="185"/>
      <c r="E13" s="185"/>
      <c r="F13" s="185"/>
      <c r="G13" s="185"/>
      <c r="H13" s="185"/>
      <c r="I13" s="185"/>
      <c r="J13" s="185"/>
      <c r="K13" s="185"/>
      <c r="L13" s="185"/>
    </row>
    <row r="14" spans="1:13" ht="15.75" x14ac:dyDescent="0.25">
      <c r="A14" s="190" t="s">
        <v>82</v>
      </c>
      <c r="B14" s="71" t="s">
        <v>239</v>
      </c>
      <c r="C14" s="185"/>
      <c r="D14" s="185"/>
      <c r="E14" s="185"/>
      <c r="F14" s="185"/>
      <c r="G14" s="185"/>
      <c r="H14" s="185"/>
      <c r="I14" s="185"/>
      <c r="J14" s="185"/>
      <c r="K14" s="185"/>
      <c r="L14" s="185"/>
    </row>
    <row r="15" spans="1:13" ht="15.75" x14ac:dyDescent="0.25">
      <c r="A15" s="190" t="s">
        <v>83</v>
      </c>
      <c r="B15" s="190" t="s">
        <v>74</v>
      </c>
      <c r="C15" s="186"/>
      <c r="D15" s="186"/>
      <c r="E15" s="186"/>
      <c r="F15" s="186"/>
      <c r="G15" s="186"/>
      <c r="H15" s="186"/>
      <c r="I15" s="186"/>
      <c r="J15" s="186"/>
      <c r="K15" s="186"/>
      <c r="L15" s="186"/>
    </row>
    <row r="16" spans="1:13" ht="15.75" x14ac:dyDescent="0.25">
      <c r="A16" s="190" t="s">
        <v>238</v>
      </c>
      <c r="B16" s="190" t="s">
        <v>75</v>
      </c>
    </row>
    <row r="17" spans="1:2" ht="12" customHeight="1" x14ac:dyDescent="0.25">
      <c r="A17" s="189"/>
      <c r="B17" s="189"/>
    </row>
    <row r="18" spans="1:2" s="187" customFormat="1" ht="19.5" customHeight="1" x14ac:dyDescent="0.25">
      <c r="A18" s="188" t="s">
        <v>65</v>
      </c>
      <c r="B18" s="88"/>
    </row>
    <row r="19" spans="1:2" ht="35.1" customHeight="1" x14ac:dyDescent="0.25">
      <c r="A19" s="270" t="s">
        <v>235</v>
      </c>
      <c r="B19" s="270"/>
    </row>
    <row r="20" spans="1:2" ht="31.5" x14ac:dyDescent="0.25">
      <c r="A20" s="190" t="s">
        <v>84</v>
      </c>
      <c r="B20" s="190" t="s">
        <v>85</v>
      </c>
    </row>
    <row r="21" spans="1:2" ht="15.75" x14ac:dyDescent="0.25">
      <c r="A21" s="190" t="s">
        <v>76</v>
      </c>
      <c r="B21" s="190" t="s">
        <v>86</v>
      </c>
    </row>
    <row r="22" spans="1:2" ht="15.75" x14ac:dyDescent="0.25">
      <c r="A22" s="190" t="s">
        <v>77</v>
      </c>
      <c r="B22" s="190" t="s">
        <v>87</v>
      </c>
    </row>
    <row r="23" spans="1:2" ht="15.75" x14ac:dyDescent="0.25">
      <c r="A23" s="190" t="s">
        <v>78</v>
      </c>
      <c r="B23" s="190" t="s">
        <v>88</v>
      </c>
    </row>
    <row r="24" spans="1:2" ht="25.5" customHeight="1" x14ac:dyDescent="0.25">
      <c r="A24" s="190" t="s">
        <v>70</v>
      </c>
      <c r="B24" s="190" t="s">
        <v>89</v>
      </c>
    </row>
    <row r="25" spans="1:2" ht="38.25" customHeight="1" x14ac:dyDescent="0.25">
      <c r="A25" s="270" t="s">
        <v>232</v>
      </c>
      <c r="B25" s="270"/>
    </row>
    <row r="26" spans="1:2" ht="68.25" customHeight="1" x14ac:dyDescent="0.25">
      <c r="A26" s="270" t="s">
        <v>233</v>
      </c>
      <c r="B26" s="270"/>
    </row>
    <row r="27" spans="1:2" ht="57" customHeight="1" x14ac:dyDescent="0.25">
      <c r="A27" s="270" t="s">
        <v>234</v>
      </c>
      <c r="B27" s="270"/>
    </row>
    <row r="28" spans="1:2" ht="15.75" x14ac:dyDescent="0.25">
      <c r="A28" s="71"/>
      <c r="B28" s="71"/>
    </row>
    <row r="29" spans="1:2" ht="15.75" x14ac:dyDescent="0.25">
      <c r="A29" s="71"/>
      <c r="B29" s="71"/>
    </row>
    <row r="30" spans="1:2" ht="15.75" x14ac:dyDescent="0.25">
      <c r="A30" s="71"/>
      <c r="B30" s="71"/>
    </row>
    <row r="31" spans="1:2" ht="15.75" x14ac:dyDescent="0.25">
      <c r="A31" s="71"/>
      <c r="B31" s="71"/>
    </row>
    <row r="32" spans="1:2" ht="15.75" x14ac:dyDescent="0.25">
      <c r="A32" s="71"/>
      <c r="B32" s="71"/>
    </row>
    <row r="33" spans="1:2" ht="15.75" x14ac:dyDescent="0.25">
      <c r="A33" s="71"/>
      <c r="B33" s="71"/>
    </row>
    <row r="34" spans="1:2" ht="15.75" x14ac:dyDescent="0.25">
      <c r="A34" s="71"/>
      <c r="B34" s="71"/>
    </row>
    <row r="35" spans="1:2" ht="15.75" x14ac:dyDescent="0.25">
      <c r="A35" s="71"/>
      <c r="B35" s="71"/>
    </row>
    <row r="36" spans="1:2" ht="15.75" x14ac:dyDescent="0.25">
      <c r="A36" s="71"/>
      <c r="B36" s="71"/>
    </row>
    <row r="37" spans="1:2" ht="15.75" x14ac:dyDescent="0.25">
      <c r="A37" s="71"/>
      <c r="B37" s="71"/>
    </row>
    <row r="38" spans="1:2" ht="15.75" x14ac:dyDescent="0.25">
      <c r="A38" s="71"/>
      <c r="B38" s="71"/>
    </row>
    <row r="39" spans="1:2" ht="15.75" x14ac:dyDescent="0.25">
      <c r="A39" s="71"/>
      <c r="B39" s="71"/>
    </row>
    <row r="40" spans="1:2" ht="15.75" x14ac:dyDescent="0.25">
      <c r="A40" s="71"/>
      <c r="B40" s="71"/>
    </row>
    <row r="41" spans="1:2" ht="15.75" x14ac:dyDescent="0.25">
      <c r="A41" s="71"/>
      <c r="B41" s="71"/>
    </row>
    <row r="42" spans="1:2" ht="15.75" x14ac:dyDescent="0.25">
      <c r="A42" s="71"/>
      <c r="B42" s="71"/>
    </row>
    <row r="43" spans="1:2" ht="15.75" x14ac:dyDescent="0.25">
      <c r="A43" s="71"/>
      <c r="B43" s="71"/>
    </row>
    <row r="44" spans="1:2" ht="15.75" x14ac:dyDescent="0.25">
      <c r="A44" s="71"/>
      <c r="B44" s="71"/>
    </row>
    <row r="45" spans="1:2" ht="15.75" x14ac:dyDescent="0.25">
      <c r="A45" s="71"/>
      <c r="B45" s="71"/>
    </row>
    <row r="46" spans="1:2" ht="15.75" x14ac:dyDescent="0.25">
      <c r="A46" s="71"/>
      <c r="B46" s="71"/>
    </row>
    <row r="47" spans="1:2" ht="15.75" x14ac:dyDescent="0.25">
      <c r="A47" s="71"/>
      <c r="B47" s="71"/>
    </row>
    <row r="48" spans="1:2" ht="15.75" x14ac:dyDescent="0.25">
      <c r="A48" s="71"/>
      <c r="B48" s="71"/>
    </row>
    <row r="49" spans="1:2" ht="15.75" x14ac:dyDescent="0.25">
      <c r="A49" s="71"/>
      <c r="B49" s="71"/>
    </row>
    <row r="50" spans="1:2" ht="15.75" x14ac:dyDescent="0.25">
      <c r="A50" s="71"/>
      <c r="B50" s="71"/>
    </row>
    <row r="51" spans="1:2" ht="15.75" x14ac:dyDescent="0.25">
      <c r="A51" s="71"/>
      <c r="B51" s="71"/>
    </row>
    <row r="52" spans="1:2" ht="15.75" x14ac:dyDescent="0.25">
      <c r="A52" s="71"/>
      <c r="B52" s="71"/>
    </row>
    <row r="53" spans="1:2" ht="15.75" x14ac:dyDescent="0.25">
      <c r="A53" s="71"/>
      <c r="B53" s="71"/>
    </row>
    <row r="54" spans="1:2" ht="15.75" x14ac:dyDescent="0.25">
      <c r="A54" s="71"/>
      <c r="B54" s="71"/>
    </row>
    <row r="55" spans="1:2" ht="15.75" x14ac:dyDescent="0.25">
      <c r="A55" s="71"/>
      <c r="B55" s="71"/>
    </row>
    <row r="56" spans="1:2" ht="15.75" x14ac:dyDescent="0.25">
      <c r="A56" s="71"/>
      <c r="B56" s="71"/>
    </row>
    <row r="57" spans="1:2" ht="15.75" x14ac:dyDescent="0.25">
      <c r="A57" s="71"/>
      <c r="B57" s="71"/>
    </row>
    <row r="58" spans="1:2" ht="15.75" x14ac:dyDescent="0.25">
      <c r="A58" s="71"/>
      <c r="B58" s="71"/>
    </row>
    <row r="59" spans="1:2" ht="15.75" x14ac:dyDescent="0.25">
      <c r="A59" s="71"/>
      <c r="B59" s="71"/>
    </row>
  </sheetData>
  <sheetProtection password="CA63" sheet="1" objects="1" scenarios="1"/>
  <mergeCells count="5">
    <mergeCell ref="A27:B27"/>
    <mergeCell ref="A4:B4"/>
    <mergeCell ref="A19:B19"/>
    <mergeCell ref="A25:B25"/>
    <mergeCell ref="A26:B26"/>
  </mergeCells>
  <pageMargins left="0.75" right="0.75" top="0.5" bottom="0.5" header="0.5" footer="0.5"/>
  <pageSetup scale="8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66FF"/>
  </sheetPr>
  <dimension ref="A1:F86"/>
  <sheetViews>
    <sheetView showGridLines="0" showRowColHeaders="0" workbookViewId="0">
      <selection activeCell="C10" sqref="C10"/>
    </sheetView>
  </sheetViews>
  <sheetFormatPr defaultRowHeight="15" x14ac:dyDescent="0.25"/>
  <cols>
    <col min="1" max="1" width="37.7109375" customWidth="1"/>
    <col min="2" max="2" width="15" bestFit="1" customWidth="1"/>
  </cols>
  <sheetData>
    <row r="1" spans="1:6" ht="45" customHeight="1" x14ac:dyDescent="0.25">
      <c r="A1" s="272">
        <f>Instructions!A1</f>
        <v>0</v>
      </c>
      <c r="B1" s="272"/>
      <c r="C1" s="272"/>
      <c r="D1" s="272"/>
      <c r="E1" s="272"/>
      <c r="F1" s="272"/>
    </row>
    <row r="2" spans="1:6" x14ac:dyDescent="0.25">
      <c r="A2" s="146" t="s">
        <v>10</v>
      </c>
      <c r="B2" s="147" t="s">
        <v>5</v>
      </c>
    </row>
    <row r="3" spans="1:6" x14ac:dyDescent="0.25">
      <c r="A3" s="148"/>
      <c r="B3" s="149"/>
    </row>
    <row r="4" spans="1:6" x14ac:dyDescent="0.25">
      <c r="A4" s="148" t="s">
        <v>0</v>
      </c>
      <c r="B4" s="149">
        <v>2080</v>
      </c>
    </row>
    <row r="5" spans="1:6" x14ac:dyDescent="0.25">
      <c r="A5" s="148" t="s">
        <v>1</v>
      </c>
      <c r="B5" s="149">
        <v>52</v>
      </c>
    </row>
    <row r="6" spans="1:6" x14ac:dyDescent="0.25">
      <c r="A6" s="148" t="s">
        <v>2</v>
      </c>
      <c r="B6" s="149">
        <v>26</v>
      </c>
    </row>
    <row r="7" spans="1:6" x14ac:dyDescent="0.25">
      <c r="A7" s="148" t="s">
        <v>6</v>
      </c>
      <c r="B7" s="149">
        <v>24</v>
      </c>
    </row>
    <row r="8" spans="1:6" x14ac:dyDescent="0.25">
      <c r="A8" s="148" t="s">
        <v>3</v>
      </c>
      <c r="B8" s="149">
        <v>12</v>
      </c>
    </row>
    <row r="9" spans="1:6" x14ac:dyDescent="0.25">
      <c r="A9" s="148" t="s">
        <v>15</v>
      </c>
      <c r="B9" s="149">
        <v>1</v>
      </c>
    </row>
    <row r="10" spans="1:6" x14ac:dyDescent="0.25">
      <c r="A10" s="150" t="s">
        <v>16</v>
      </c>
      <c r="B10" s="151">
        <v>52</v>
      </c>
    </row>
    <row r="12" spans="1:6" x14ac:dyDescent="0.25">
      <c r="A12" s="152" t="s">
        <v>11</v>
      </c>
    </row>
    <row r="13" spans="1:6" x14ac:dyDescent="0.25">
      <c r="A13" s="153"/>
    </row>
    <row r="14" spans="1:6" x14ac:dyDescent="0.25">
      <c r="A14" s="153" t="s">
        <v>12</v>
      </c>
    </row>
    <row r="15" spans="1:6" x14ac:dyDescent="0.25">
      <c r="A15" s="153" t="s">
        <v>13</v>
      </c>
    </row>
    <row r="16" spans="1:6" x14ac:dyDescent="0.25">
      <c r="A16" s="153" t="s">
        <v>14</v>
      </c>
    </row>
    <row r="17" spans="1:1" x14ac:dyDescent="0.25">
      <c r="A17" s="154" t="s">
        <v>39</v>
      </c>
    </row>
    <row r="19" spans="1:1" x14ac:dyDescent="0.25">
      <c r="A19" s="152" t="s">
        <v>17</v>
      </c>
    </row>
    <row r="20" spans="1:1" x14ac:dyDescent="0.25">
      <c r="A20" s="153"/>
    </row>
    <row r="21" spans="1:1" x14ac:dyDescent="0.25">
      <c r="A21" s="153" t="s">
        <v>32</v>
      </c>
    </row>
    <row r="22" spans="1:1" x14ac:dyDescent="0.25">
      <c r="A22" s="153" t="s">
        <v>181</v>
      </c>
    </row>
    <row r="23" spans="1:1" x14ac:dyDescent="0.25">
      <c r="A23" s="153" t="s">
        <v>18</v>
      </c>
    </row>
    <row r="24" spans="1:1" x14ac:dyDescent="0.25">
      <c r="A24" s="153" t="s">
        <v>20</v>
      </c>
    </row>
    <row r="25" spans="1:1" x14ac:dyDescent="0.25">
      <c r="A25" s="153" t="s">
        <v>19</v>
      </c>
    </row>
    <row r="26" spans="1:1" x14ac:dyDescent="0.25">
      <c r="A26" s="153" t="s">
        <v>45</v>
      </c>
    </row>
    <row r="27" spans="1:1" x14ac:dyDescent="0.25">
      <c r="A27" s="153" t="s">
        <v>46</v>
      </c>
    </row>
    <row r="28" spans="1:1" x14ac:dyDescent="0.25">
      <c r="A28" s="153" t="s">
        <v>21</v>
      </c>
    </row>
    <row r="29" spans="1:1" x14ac:dyDescent="0.25">
      <c r="A29" s="153" t="s">
        <v>22</v>
      </c>
    </row>
    <row r="30" spans="1:1" x14ac:dyDescent="0.25">
      <c r="A30" s="153" t="s">
        <v>33</v>
      </c>
    </row>
    <row r="31" spans="1:1" x14ac:dyDescent="0.25">
      <c r="A31" s="153" t="s">
        <v>23</v>
      </c>
    </row>
    <row r="32" spans="1:1" x14ac:dyDescent="0.25">
      <c r="A32" s="153" t="s">
        <v>24</v>
      </c>
    </row>
    <row r="33" spans="1:2" x14ac:dyDescent="0.25">
      <c r="A33" s="153" t="s">
        <v>25</v>
      </c>
    </row>
    <row r="34" spans="1:2" x14ac:dyDescent="0.25">
      <c r="A34" s="153" t="s">
        <v>34</v>
      </c>
    </row>
    <row r="35" spans="1:2" x14ac:dyDescent="0.25">
      <c r="A35" s="153" t="s">
        <v>38</v>
      </c>
    </row>
    <row r="36" spans="1:2" x14ac:dyDescent="0.25">
      <c r="A36" s="153" t="s">
        <v>201</v>
      </c>
    </row>
    <row r="37" spans="1:2" x14ac:dyDescent="0.25">
      <c r="A37" s="154" t="s">
        <v>35</v>
      </c>
    </row>
    <row r="39" spans="1:2" x14ac:dyDescent="0.25">
      <c r="A39" s="146" t="s">
        <v>26</v>
      </c>
      <c r="B39" s="147" t="s">
        <v>27</v>
      </c>
    </row>
    <row r="40" spans="1:2" x14ac:dyDescent="0.25">
      <c r="A40" s="148"/>
      <c r="B40" s="155">
        <v>5.9999999999999995E-4</v>
      </c>
    </row>
    <row r="41" spans="1:2" x14ac:dyDescent="0.25">
      <c r="A41" s="148" t="s">
        <v>37</v>
      </c>
      <c r="B41" s="149"/>
    </row>
    <row r="42" spans="1:2" x14ac:dyDescent="0.25">
      <c r="A42" s="148" t="s">
        <v>28</v>
      </c>
      <c r="B42" s="149"/>
    </row>
    <row r="43" spans="1:2" x14ac:dyDescent="0.25">
      <c r="A43" s="148" t="s">
        <v>36</v>
      </c>
      <c r="B43" s="149"/>
    </row>
    <row r="44" spans="1:2" x14ac:dyDescent="0.25">
      <c r="A44" s="148" t="s">
        <v>47</v>
      </c>
      <c r="B44" s="149"/>
    </row>
    <row r="45" spans="1:2" x14ac:dyDescent="0.25">
      <c r="A45" s="148" t="s">
        <v>29</v>
      </c>
      <c r="B45" s="149"/>
    </row>
    <row r="46" spans="1:2" x14ac:dyDescent="0.25">
      <c r="A46" s="148" t="s">
        <v>30</v>
      </c>
      <c r="B46" s="149"/>
    </row>
    <row r="47" spans="1:2" x14ac:dyDescent="0.25">
      <c r="A47" s="150" t="s">
        <v>31</v>
      </c>
      <c r="B47" s="151"/>
    </row>
    <row r="51" spans="1:2" x14ac:dyDescent="0.25">
      <c r="A51" s="156" t="s">
        <v>142</v>
      </c>
      <c r="B51" s="147">
        <v>2012</v>
      </c>
    </row>
    <row r="52" spans="1:2" ht="15.75" x14ac:dyDescent="0.25">
      <c r="A52" s="157" t="s">
        <v>139</v>
      </c>
      <c r="B52" s="158">
        <f>IF(Project_Number&gt;0,(LEFT(Project_Number,4)*1),0)</f>
        <v>0</v>
      </c>
    </row>
    <row r="53" spans="1:2" x14ac:dyDescent="0.25">
      <c r="A53" s="157" t="s">
        <v>140</v>
      </c>
      <c r="B53" s="159">
        <v>0.05</v>
      </c>
    </row>
    <row r="54" spans="1:2" x14ac:dyDescent="0.25">
      <c r="A54" s="157" t="s">
        <v>141</v>
      </c>
      <c r="B54" s="159">
        <v>0.31</v>
      </c>
    </row>
    <row r="55" spans="1:2" x14ac:dyDescent="0.25">
      <c r="A55" s="160"/>
      <c r="B55" s="149" t="s">
        <v>143</v>
      </c>
    </row>
    <row r="56" spans="1:2" x14ac:dyDescent="0.25">
      <c r="A56" s="161"/>
      <c r="B56" s="151" t="s">
        <v>144</v>
      </c>
    </row>
    <row r="57" spans="1:2" x14ac:dyDescent="0.25">
      <c r="A57" s="160"/>
    </row>
    <row r="58" spans="1:2" x14ac:dyDescent="0.25">
      <c r="A58" s="162" t="s">
        <v>145</v>
      </c>
    </row>
    <row r="59" spans="1:2" x14ac:dyDescent="0.25">
      <c r="A59" s="163" t="s">
        <v>148</v>
      </c>
    </row>
    <row r="60" spans="1:2" x14ac:dyDescent="0.25">
      <c r="A60" s="163" t="s">
        <v>146</v>
      </c>
    </row>
    <row r="61" spans="1:2" x14ac:dyDescent="0.25">
      <c r="A61" s="164" t="s">
        <v>149</v>
      </c>
    </row>
    <row r="63" spans="1:2" x14ac:dyDescent="0.25">
      <c r="A63" s="146" t="s">
        <v>150</v>
      </c>
      <c r="B63" s="147"/>
    </row>
    <row r="64" spans="1:2" x14ac:dyDescent="0.25">
      <c r="A64" s="165" t="s">
        <v>151</v>
      </c>
      <c r="B64" s="149" t="s">
        <v>152</v>
      </c>
    </row>
    <row r="65" spans="1:2" x14ac:dyDescent="0.25">
      <c r="A65" s="160">
        <v>1</v>
      </c>
      <c r="B65" s="149">
        <v>0.7</v>
      </c>
    </row>
    <row r="66" spans="1:2" x14ac:dyDescent="0.25">
      <c r="A66" s="160">
        <v>2</v>
      </c>
      <c r="B66" s="149">
        <v>0.8</v>
      </c>
    </row>
    <row r="67" spans="1:2" x14ac:dyDescent="0.25">
      <c r="A67" s="160">
        <v>3</v>
      </c>
      <c r="B67" s="149">
        <v>0.9</v>
      </c>
    </row>
    <row r="68" spans="1:2" x14ac:dyDescent="0.25">
      <c r="A68" s="160">
        <v>4</v>
      </c>
      <c r="B68" s="149">
        <v>1</v>
      </c>
    </row>
    <row r="69" spans="1:2" x14ac:dyDescent="0.25">
      <c r="A69" s="160">
        <v>5</v>
      </c>
      <c r="B69" s="149">
        <v>1.08</v>
      </c>
    </row>
    <row r="70" spans="1:2" x14ac:dyDescent="0.25">
      <c r="A70" s="160">
        <v>6</v>
      </c>
      <c r="B70" s="149">
        <v>1.1600000000000001</v>
      </c>
    </row>
    <row r="71" spans="1:2" x14ac:dyDescent="0.25">
      <c r="A71" s="160">
        <v>7</v>
      </c>
      <c r="B71" s="149">
        <v>1.2400000000000002</v>
      </c>
    </row>
    <row r="72" spans="1:2" x14ac:dyDescent="0.25">
      <c r="A72" s="160">
        <v>8</v>
      </c>
      <c r="B72" s="149">
        <v>1.3200000000000003</v>
      </c>
    </row>
    <row r="73" spans="1:2" x14ac:dyDescent="0.25">
      <c r="A73" s="160">
        <v>9</v>
      </c>
      <c r="B73" s="149">
        <v>1.4000000000000004</v>
      </c>
    </row>
    <row r="74" spans="1:2" x14ac:dyDescent="0.25">
      <c r="A74" s="160">
        <v>10</v>
      </c>
      <c r="B74" s="149">
        <v>1.4800000000000004</v>
      </c>
    </row>
    <row r="75" spans="1:2" x14ac:dyDescent="0.25">
      <c r="A75" s="160">
        <v>11</v>
      </c>
      <c r="B75" s="149">
        <v>1.5600000000000005</v>
      </c>
    </row>
    <row r="76" spans="1:2" x14ac:dyDescent="0.25">
      <c r="A76" s="161">
        <v>12</v>
      </c>
      <c r="B76" s="151">
        <v>1.6400000000000006</v>
      </c>
    </row>
    <row r="78" spans="1:2" x14ac:dyDescent="0.25">
      <c r="A78" t="s">
        <v>183</v>
      </c>
    </row>
    <row r="80" spans="1:2" x14ac:dyDescent="0.25">
      <c r="A80" s="191" t="s">
        <v>162</v>
      </c>
    </row>
    <row r="81" spans="1:1" x14ac:dyDescent="0.25">
      <c r="A81" s="191" t="s">
        <v>192</v>
      </c>
    </row>
    <row r="82" spans="1:1" x14ac:dyDescent="0.25">
      <c r="A82" s="191" t="s">
        <v>267</v>
      </c>
    </row>
    <row r="83" spans="1:1" x14ac:dyDescent="0.25">
      <c r="A83" s="191"/>
    </row>
    <row r="85" spans="1:1" x14ac:dyDescent="0.25">
      <c r="A85" t="s">
        <v>191</v>
      </c>
    </row>
    <row r="86" spans="1:1" x14ac:dyDescent="0.25">
      <c r="A86" s="34">
        <v>7.4999999999999997E-2</v>
      </c>
    </row>
  </sheetData>
  <sheetProtection algorithmName="SHA-512" hashValue="kQBisjYSU6tfBzR5OdgLVAmsrOxdfVdVMwu2ZU97WwtpL8Q7Bt3kr/ZzEWuUCC2aQwCLOII6m/T2EnflxLnq5g==" saltValue="iZWvKJOcH/RhH9MZdoF84w==" spinCount="100000" sheet="1" objects="1" scenarios="1"/>
  <mergeCells count="1">
    <mergeCell ref="A1:F1"/>
  </mergeCells>
  <pageMargins left="0.7" right="0.7" top="0.5" bottom="0.5" header="0.3" footer="0.3"/>
  <pageSetup orientation="portrait" r:id="rId1"/>
  <ignoredErrors>
    <ignoredError sqref="B52"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0066FF"/>
    <pageSetUpPr fitToPage="1"/>
  </sheetPr>
  <dimension ref="A1:G158"/>
  <sheetViews>
    <sheetView showGridLines="0" workbookViewId="0">
      <pane ySplit="6" topLeftCell="A25" activePane="bottomLeft" state="frozen"/>
      <selection pane="bottomLeft" activeCell="J35" sqref="J35"/>
    </sheetView>
  </sheetViews>
  <sheetFormatPr defaultRowHeight="15" x14ac:dyDescent="0.25"/>
  <cols>
    <col min="1" max="1" width="25.140625" bestFit="1" customWidth="1"/>
    <col min="2" max="2" width="29.7109375" style="25" customWidth="1"/>
    <col min="3" max="3" width="29.28515625" style="25" customWidth="1"/>
    <col min="5" max="5" width="9.140625" style="25"/>
    <col min="6" max="6" width="9.7109375" bestFit="1" customWidth="1"/>
    <col min="7" max="7" width="13.5703125" customWidth="1"/>
  </cols>
  <sheetData>
    <row r="1" spans="1:7" ht="15.75" customHeight="1" x14ac:dyDescent="0.25">
      <c r="A1" s="273">
        <f>GeneralInformation!A1</f>
        <v>0</v>
      </c>
      <c r="B1" s="273"/>
      <c r="C1" s="273"/>
      <c r="D1" s="273"/>
      <c r="E1" s="273"/>
      <c r="F1" s="273"/>
      <c r="G1" s="273"/>
    </row>
    <row r="2" spans="1:7" ht="15.75" customHeight="1" x14ac:dyDescent="0.25">
      <c r="A2" s="273"/>
      <c r="B2" s="273"/>
      <c r="C2" s="273"/>
      <c r="D2" s="273"/>
      <c r="E2" s="273"/>
      <c r="F2" s="273"/>
      <c r="G2" s="273"/>
    </row>
    <row r="3" spans="1:7" ht="15.75" customHeight="1" x14ac:dyDescent="0.25">
      <c r="A3" s="273"/>
      <c r="B3" s="273"/>
      <c r="C3" s="273"/>
      <c r="D3" s="273"/>
      <c r="E3" s="273"/>
      <c r="F3" s="273"/>
      <c r="G3" s="273"/>
    </row>
    <row r="4" spans="1:7" ht="15.75" x14ac:dyDescent="0.25">
      <c r="A4" s="98" t="s">
        <v>153</v>
      </c>
      <c r="B4" s="103"/>
      <c r="C4" s="103"/>
      <c r="D4" s="99"/>
      <c r="E4" s="103"/>
      <c r="F4" s="99"/>
      <c r="G4" s="99"/>
    </row>
    <row r="5" spans="1:7" ht="15.75" x14ac:dyDescent="0.25">
      <c r="A5" s="100"/>
      <c r="B5" s="104"/>
      <c r="C5" s="104"/>
      <c r="D5" s="100"/>
      <c r="E5" s="104"/>
      <c r="F5" s="100"/>
      <c r="G5" s="100"/>
    </row>
    <row r="6" spans="1:7" ht="66.75" customHeight="1" x14ac:dyDescent="0.55000000000000004">
      <c r="A6" s="101" t="s">
        <v>154</v>
      </c>
      <c r="B6" s="101" t="s">
        <v>155</v>
      </c>
      <c r="C6" s="101" t="s">
        <v>156</v>
      </c>
      <c r="D6" s="101" t="s">
        <v>157</v>
      </c>
      <c r="E6" s="101" t="s">
        <v>158</v>
      </c>
      <c r="F6" s="101" t="s">
        <v>159</v>
      </c>
      <c r="G6" s="101" t="s">
        <v>160</v>
      </c>
    </row>
    <row r="7" spans="1:7" s="27" customFormat="1" ht="45" x14ac:dyDescent="0.25">
      <c r="A7" s="27" t="s">
        <v>120</v>
      </c>
      <c r="B7" s="26" t="s">
        <v>97</v>
      </c>
      <c r="C7" s="26" t="s">
        <v>163</v>
      </c>
      <c r="D7" s="27" t="s">
        <v>164</v>
      </c>
      <c r="E7" s="26" t="s">
        <v>165</v>
      </c>
      <c r="F7" s="102">
        <v>41326</v>
      </c>
      <c r="G7" s="102">
        <v>41334</v>
      </c>
    </row>
    <row r="8" spans="1:7" s="27" customFormat="1" ht="90" x14ac:dyDescent="0.25">
      <c r="A8" s="27" t="s">
        <v>120</v>
      </c>
      <c r="B8" s="26" t="s">
        <v>166</v>
      </c>
      <c r="C8" s="26" t="s">
        <v>167</v>
      </c>
      <c r="D8" s="27" t="s">
        <v>164</v>
      </c>
      <c r="E8" s="26" t="s">
        <v>182</v>
      </c>
      <c r="F8" s="102">
        <v>41332</v>
      </c>
      <c r="G8" s="102">
        <v>41334</v>
      </c>
    </row>
    <row r="9" spans="1:7" s="27" customFormat="1" ht="45" x14ac:dyDescent="0.25">
      <c r="A9" s="27" t="s">
        <v>120</v>
      </c>
      <c r="B9" s="26" t="s">
        <v>184</v>
      </c>
      <c r="C9" s="26" t="s">
        <v>185</v>
      </c>
      <c r="D9" s="27" t="s">
        <v>164</v>
      </c>
      <c r="E9" s="26" t="s">
        <v>182</v>
      </c>
      <c r="F9" s="102">
        <v>41332</v>
      </c>
      <c r="G9" s="102">
        <v>41334</v>
      </c>
    </row>
    <row r="10" spans="1:7" s="27" customFormat="1" ht="45" x14ac:dyDescent="0.25">
      <c r="A10" s="27" t="s">
        <v>59</v>
      </c>
      <c r="B10" s="26" t="s">
        <v>189</v>
      </c>
      <c r="C10" s="26" t="s">
        <v>187</v>
      </c>
      <c r="D10" s="27" t="s">
        <v>164</v>
      </c>
      <c r="E10" s="26"/>
      <c r="F10" s="102">
        <v>41333</v>
      </c>
      <c r="G10" s="102">
        <v>41334</v>
      </c>
    </row>
    <row r="11" spans="1:7" s="27" customFormat="1" ht="90" x14ac:dyDescent="0.25">
      <c r="A11" s="27" t="s">
        <v>118</v>
      </c>
      <c r="B11" s="26" t="s">
        <v>193</v>
      </c>
      <c r="C11" s="26" t="s">
        <v>194</v>
      </c>
      <c r="D11" s="27" t="s">
        <v>164</v>
      </c>
      <c r="E11" s="26"/>
      <c r="F11" s="102">
        <v>41333</v>
      </c>
      <c r="G11" s="102">
        <v>41334</v>
      </c>
    </row>
    <row r="12" spans="1:7" s="27" customFormat="1" ht="45" x14ac:dyDescent="0.25">
      <c r="A12" s="27" t="s">
        <v>120</v>
      </c>
      <c r="B12" s="26" t="s">
        <v>186</v>
      </c>
      <c r="C12" s="26" t="s">
        <v>188</v>
      </c>
      <c r="D12" s="27" t="s">
        <v>164</v>
      </c>
      <c r="E12" s="26" t="s">
        <v>195</v>
      </c>
      <c r="F12" s="102">
        <v>41334</v>
      </c>
      <c r="G12" s="102">
        <v>41334</v>
      </c>
    </row>
    <row r="13" spans="1:7" s="27" customFormat="1" x14ac:dyDescent="0.25">
      <c r="A13" s="27" t="s">
        <v>120</v>
      </c>
      <c r="B13" s="27" t="s">
        <v>196</v>
      </c>
      <c r="C13" s="27" t="s">
        <v>197</v>
      </c>
      <c r="D13" s="27" t="s">
        <v>164</v>
      </c>
      <c r="E13" s="26" t="s">
        <v>164</v>
      </c>
      <c r="F13" s="102">
        <v>41337</v>
      </c>
      <c r="G13" s="102">
        <v>41337</v>
      </c>
    </row>
    <row r="14" spans="1:7" s="27" customFormat="1" ht="30" x14ac:dyDescent="0.25">
      <c r="A14" s="27" t="s">
        <v>198</v>
      </c>
      <c r="B14" s="26" t="s">
        <v>199</v>
      </c>
      <c r="C14" s="26" t="s">
        <v>200</v>
      </c>
      <c r="D14" s="27" t="s">
        <v>164</v>
      </c>
      <c r="E14" s="26" t="s">
        <v>164</v>
      </c>
      <c r="F14" s="102">
        <v>41337</v>
      </c>
      <c r="G14" s="102">
        <v>41337</v>
      </c>
    </row>
    <row r="15" spans="1:7" s="27" customFormat="1" ht="120" x14ac:dyDescent="0.25">
      <c r="A15" s="27" t="s">
        <v>222</v>
      </c>
      <c r="B15" s="26" t="s">
        <v>223</v>
      </c>
      <c r="C15" s="26" t="s">
        <v>215</v>
      </c>
      <c r="D15" s="27" t="s">
        <v>164</v>
      </c>
      <c r="E15" s="26" t="s">
        <v>203</v>
      </c>
      <c r="F15" s="102">
        <v>42061</v>
      </c>
    </row>
    <row r="16" spans="1:7" s="27" customFormat="1" ht="150" x14ac:dyDescent="0.25">
      <c r="A16" s="27" t="s">
        <v>219</v>
      </c>
      <c r="B16" s="26" t="s">
        <v>220</v>
      </c>
      <c r="C16" s="26" t="s">
        <v>215</v>
      </c>
      <c r="D16" s="27" t="s">
        <v>164</v>
      </c>
      <c r="E16" s="26" t="s">
        <v>203</v>
      </c>
      <c r="F16" s="102">
        <v>42061</v>
      </c>
    </row>
    <row r="17" spans="1:7" s="27" customFormat="1" ht="45" x14ac:dyDescent="0.25">
      <c r="A17" s="27" t="s">
        <v>118</v>
      </c>
      <c r="B17" s="26" t="s">
        <v>218</v>
      </c>
      <c r="C17" s="26" t="s">
        <v>202</v>
      </c>
      <c r="D17" s="27" t="s">
        <v>164</v>
      </c>
      <c r="E17" s="26" t="s">
        <v>203</v>
      </c>
      <c r="F17" s="102">
        <v>42061</v>
      </c>
    </row>
    <row r="18" spans="1:7" s="27" customFormat="1" ht="75" x14ac:dyDescent="0.25">
      <c r="A18" s="27" t="s">
        <v>204</v>
      </c>
      <c r="B18" s="26" t="s">
        <v>205</v>
      </c>
      <c r="C18" s="26" t="s">
        <v>202</v>
      </c>
      <c r="D18" s="27" t="s">
        <v>164</v>
      </c>
      <c r="E18" s="26" t="s">
        <v>203</v>
      </c>
      <c r="F18" s="102">
        <v>42061</v>
      </c>
    </row>
    <row r="19" spans="1:7" s="27" customFormat="1" ht="90" x14ac:dyDescent="0.25">
      <c r="A19" s="27" t="s">
        <v>204</v>
      </c>
      <c r="B19" s="26" t="s">
        <v>209</v>
      </c>
      <c r="C19" s="26" t="s">
        <v>210</v>
      </c>
      <c r="D19" s="27" t="s">
        <v>164</v>
      </c>
      <c r="E19" s="26" t="s">
        <v>203</v>
      </c>
      <c r="F19" s="102">
        <v>42061</v>
      </c>
    </row>
    <row r="20" spans="1:7" s="27" customFormat="1" ht="45" x14ac:dyDescent="0.25">
      <c r="A20" s="27" t="s">
        <v>213</v>
      </c>
      <c r="B20" s="26" t="s">
        <v>208</v>
      </c>
      <c r="C20" s="26" t="s">
        <v>202</v>
      </c>
      <c r="D20" s="27" t="s">
        <v>164</v>
      </c>
      <c r="E20" s="26" t="s">
        <v>203</v>
      </c>
      <c r="F20" s="102">
        <v>42061</v>
      </c>
    </row>
    <row r="21" spans="1:7" s="27" customFormat="1" ht="45" x14ac:dyDescent="0.25">
      <c r="A21" s="27" t="s">
        <v>213</v>
      </c>
      <c r="B21" s="26" t="s">
        <v>217</v>
      </c>
      <c r="C21" s="26" t="s">
        <v>202</v>
      </c>
      <c r="D21" s="27" t="s">
        <v>164</v>
      </c>
      <c r="E21" s="26" t="s">
        <v>203</v>
      </c>
      <c r="F21" s="102">
        <v>42061</v>
      </c>
    </row>
    <row r="22" spans="1:7" s="27" customFormat="1" ht="75" x14ac:dyDescent="0.25">
      <c r="A22" s="27" t="s">
        <v>90</v>
      </c>
      <c r="B22" s="26" t="s">
        <v>225</v>
      </c>
      <c r="C22" s="26" t="s">
        <v>207</v>
      </c>
      <c r="D22" s="27" t="s">
        <v>164</v>
      </c>
      <c r="E22" s="26" t="s">
        <v>203</v>
      </c>
      <c r="F22" s="102">
        <v>42061</v>
      </c>
    </row>
    <row r="23" spans="1:7" s="27" customFormat="1" ht="75" x14ac:dyDescent="0.25">
      <c r="A23" s="27" t="s">
        <v>59</v>
      </c>
      <c r="B23" s="26" t="s">
        <v>206</v>
      </c>
      <c r="C23" s="26" t="s">
        <v>207</v>
      </c>
      <c r="D23" s="27" t="s">
        <v>164</v>
      </c>
      <c r="E23" s="26" t="s">
        <v>203</v>
      </c>
      <c r="F23" s="102">
        <v>42061</v>
      </c>
    </row>
    <row r="24" spans="1:7" s="27" customFormat="1" ht="150" x14ac:dyDescent="0.25">
      <c r="A24" s="27" t="s">
        <v>59</v>
      </c>
      <c r="B24" s="26" t="s">
        <v>214</v>
      </c>
      <c r="C24" s="26" t="s">
        <v>216</v>
      </c>
      <c r="D24" s="27" t="s">
        <v>164</v>
      </c>
      <c r="E24" s="26" t="s">
        <v>203</v>
      </c>
      <c r="F24" s="102">
        <v>42061</v>
      </c>
    </row>
    <row r="25" spans="1:7" s="27" customFormat="1" ht="30" x14ac:dyDescent="0.25">
      <c r="A25" s="27" t="s">
        <v>59</v>
      </c>
      <c r="B25" s="26" t="s">
        <v>212</v>
      </c>
      <c r="C25" s="26" t="s">
        <v>211</v>
      </c>
      <c r="D25" s="27" t="s">
        <v>164</v>
      </c>
      <c r="E25" s="26" t="s">
        <v>203</v>
      </c>
      <c r="F25" s="102">
        <v>42061</v>
      </c>
    </row>
    <row r="26" spans="1:7" s="27" customFormat="1" ht="30" x14ac:dyDescent="0.25">
      <c r="A26" s="27" t="s">
        <v>59</v>
      </c>
      <c r="B26" s="26" t="s">
        <v>250</v>
      </c>
      <c r="C26" s="26" t="s">
        <v>253</v>
      </c>
      <c r="D26" s="27" t="s">
        <v>251</v>
      </c>
      <c r="E26" s="26" t="s">
        <v>252</v>
      </c>
      <c r="F26" s="102">
        <v>42587</v>
      </c>
      <c r="G26" s="102">
        <v>42587</v>
      </c>
    </row>
    <row r="27" spans="1:7" s="27" customFormat="1" ht="90" x14ac:dyDescent="0.25">
      <c r="A27" s="27" t="s">
        <v>118</v>
      </c>
      <c r="B27" s="26" t="s">
        <v>254</v>
      </c>
      <c r="C27" s="26" t="s">
        <v>255</v>
      </c>
      <c r="D27" s="27" t="s">
        <v>251</v>
      </c>
      <c r="E27" s="26" t="s">
        <v>252</v>
      </c>
      <c r="F27" s="102">
        <v>42587</v>
      </c>
      <c r="G27" s="102">
        <v>42587</v>
      </c>
    </row>
    <row r="28" spans="1:7" s="27" customFormat="1" ht="90" x14ac:dyDescent="0.25">
      <c r="A28" s="27" t="s">
        <v>204</v>
      </c>
      <c r="B28" s="26" t="s">
        <v>256</v>
      </c>
      <c r="C28" s="26" t="s">
        <v>255</v>
      </c>
      <c r="D28" s="27" t="s">
        <v>251</v>
      </c>
      <c r="E28" s="26" t="s">
        <v>252</v>
      </c>
      <c r="F28" s="102">
        <v>42587</v>
      </c>
      <c r="G28" s="102">
        <v>42587</v>
      </c>
    </row>
    <row r="29" spans="1:7" s="27" customFormat="1" x14ac:dyDescent="0.25">
      <c r="B29" s="26"/>
      <c r="C29" s="26"/>
      <c r="E29" s="26"/>
    </row>
    <row r="30" spans="1:7" s="27" customFormat="1" ht="60" x14ac:dyDescent="0.25">
      <c r="A30" s="27" t="s">
        <v>257</v>
      </c>
      <c r="B30" s="26" t="s">
        <v>258</v>
      </c>
      <c r="C30" s="26" t="s">
        <v>259</v>
      </c>
      <c r="D30" s="27" t="s">
        <v>260</v>
      </c>
      <c r="E30" s="26" t="s">
        <v>266</v>
      </c>
      <c r="F30" s="102">
        <v>43110</v>
      </c>
      <c r="G30" s="102">
        <v>43110</v>
      </c>
    </row>
    <row r="31" spans="1:7" s="27" customFormat="1" ht="30" x14ac:dyDescent="0.25">
      <c r="A31" s="27" t="s">
        <v>90</v>
      </c>
      <c r="B31" s="26" t="s">
        <v>262</v>
      </c>
      <c r="C31" s="26" t="s">
        <v>263</v>
      </c>
      <c r="D31" s="27" t="s">
        <v>260</v>
      </c>
      <c r="E31" s="26" t="s">
        <v>266</v>
      </c>
      <c r="F31" s="102">
        <v>43110</v>
      </c>
      <c r="G31" s="102">
        <v>43110</v>
      </c>
    </row>
    <row r="32" spans="1:7" s="27" customFormat="1" x14ac:dyDescent="0.25">
      <c r="B32" s="26"/>
      <c r="C32" s="26"/>
      <c r="E32" s="26"/>
    </row>
    <row r="33" spans="1:7" s="27" customFormat="1" ht="30" x14ac:dyDescent="0.25">
      <c r="A33" s="27" t="s">
        <v>122</v>
      </c>
      <c r="B33" s="26" t="s">
        <v>264</v>
      </c>
      <c r="C33" s="26" t="s">
        <v>265</v>
      </c>
      <c r="D33" s="27" t="s">
        <v>260</v>
      </c>
      <c r="E33" s="26" t="s">
        <v>266</v>
      </c>
      <c r="F33" s="102">
        <v>43110</v>
      </c>
      <c r="G33" s="102">
        <v>43110</v>
      </c>
    </row>
    <row r="34" spans="1:7" s="27" customFormat="1" x14ac:dyDescent="0.25">
      <c r="B34" s="26"/>
      <c r="C34" s="26"/>
      <c r="E34" s="26"/>
    </row>
    <row r="35" spans="1:7" s="27" customFormat="1" x14ac:dyDescent="0.25">
      <c r="B35" s="26"/>
      <c r="C35" s="26"/>
      <c r="E35" s="26"/>
    </row>
    <row r="36" spans="1:7" s="27" customFormat="1" x14ac:dyDescent="0.25">
      <c r="B36" s="26"/>
      <c r="C36" s="26"/>
      <c r="E36" s="26"/>
    </row>
    <row r="37" spans="1:7" s="27" customFormat="1" x14ac:dyDescent="0.25">
      <c r="B37" s="26"/>
      <c r="C37" s="26"/>
      <c r="E37" s="26"/>
    </row>
    <row r="38" spans="1:7" s="27" customFormat="1" x14ac:dyDescent="0.25">
      <c r="B38" s="26"/>
      <c r="C38" s="26"/>
      <c r="E38" s="26"/>
    </row>
    <row r="39" spans="1:7" s="27" customFormat="1" x14ac:dyDescent="0.25">
      <c r="B39" s="26"/>
      <c r="C39" s="26"/>
      <c r="E39" s="26"/>
    </row>
    <row r="40" spans="1:7" s="27" customFormat="1" x14ac:dyDescent="0.25">
      <c r="B40" s="26"/>
      <c r="C40" s="26"/>
      <c r="E40" s="26"/>
    </row>
    <row r="41" spans="1:7" s="27" customFormat="1" x14ac:dyDescent="0.25">
      <c r="B41" s="26"/>
      <c r="C41" s="26"/>
      <c r="E41" s="26"/>
    </row>
    <row r="42" spans="1:7" s="27" customFormat="1" x14ac:dyDescent="0.25">
      <c r="B42" s="26"/>
      <c r="C42" s="26"/>
      <c r="E42" s="26"/>
    </row>
    <row r="43" spans="1:7" s="27" customFormat="1" x14ac:dyDescent="0.25">
      <c r="B43" s="26"/>
      <c r="C43" s="26"/>
      <c r="E43" s="26"/>
    </row>
    <row r="44" spans="1:7" s="27" customFormat="1" x14ac:dyDescent="0.25">
      <c r="B44" s="26"/>
      <c r="C44" s="26"/>
      <c r="E44" s="26"/>
    </row>
    <row r="45" spans="1:7" s="27" customFormat="1" x14ac:dyDescent="0.25">
      <c r="B45" s="26"/>
      <c r="C45" s="26"/>
      <c r="E45" s="26"/>
    </row>
    <row r="46" spans="1:7" s="27" customFormat="1" x14ac:dyDescent="0.25">
      <c r="B46" s="26"/>
      <c r="C46" s="26"/>
      <c r="E46" s="26"/>
    </row>
    <row r="47" spans="1:7" s="27" customFormat="1" x14ac:dyDescent="0.25">
      <c r="B47" s="26"/>
      <c r="C47" s="26"/>
      <c r="E47" s="26"/>
    </row>
    <row r="48" spans="1:7" s="27" customFormat="1" x14ac:dyDescent="0.25">
      <c r="B48" s="26"/>
      <c r="C48" s="26"/>
      <c r="E48" s="26"/>
    </row>
    <row r="49" spans="2:5" s="27" customFormat="1" x14ac:dyDescent="0.25">
      <c r="B49" s="26"/>
      <c r="C49" s="26"/>
      <c r="E49" s="26"/>
    </row>
    <row r="50" spans="2:5" s="27" customFormat="1" x14ac:dyDescent="0.25">
      <c r="B50" s="26"/>
      <c r="C50" s="26"/>
      <c r="E50" s="26"/>
    </row>
    <row r="51" spans="2:5" s="27" customFormat="1" x14ac:dyDescent="0.25">
      <c r="B51" s="26"/>
      <c r="C51" s="26"/>
      <c r="E51" s="26"/>
    </row>
    <row r="52" spans="2:5" s="27" customFormat="1" x14ac:dyDescent="0.25">
      <c r="B52" s="26"/>
      <c r="C52" s="26"/>
      <c r="E52" s="26"/>
    </row>
    <row r="53" spans="2:5" s="27" customFormat="1" x14ac:dyDescent="0.25">
      <c r="B53" s="26"/>
      <c r="C53" s="26"/>
      <c r="E53" s="26"/>
    </row>
    <row r="54" spans="2:5" s="27" customFormat="1" x14ac:dyDescent="0.25">
      <c r="B54" s="26"/>
      <c r="C54" s="26"/>
      <c r="E54" s="26"/>
    </row>
    <row r="55" spans="2:5" s="27" customFormat="1" x14ac:dyDescent="0.25">
      <c r="B55" s="26"/>
      <c r="C55" s="26"/>
      <c r="E55" s="26"/>
    </row>
    <row r="56" spans="2:5" s="27" customFormat="1" x14ac:dyDescent="0.25">
      <c r="B56" s="26"/>
      <c r="C56" s="26"/>
      <c r="E56" s="26"/>
    </row>
    <row r="57" spans="2:5" s="27" customFormat="1" x14ac:dyDescent="0.25">
      <c r="B57" s="26"/>
      <c r="C57" s="26"/>
      <c r="E57" s="26"/>
    </row>
    <row r="58" spans="2:5" s="27" customFormat="1" x14ac:dyDescent="0.25">
      <c r="B58" s="26"/>
      <c r="C58" s="26"/>
      <c r="E58" s="26"/>
    </row>
    <row r="59" spans="2:5" s="27" customFormat="1" x14ac:dyDescent="0.25">
      <c r="B59" s="26"/>
      <c r="C59" s="26"/>
      <c r="E59" s="26"/>
    </row>
    <row r="60" spans="2:5" s="27" customFormat="1" x14ac:dyDescent="0.25">
      <c r="B60" s="26"/>
      <c r="C60" s="26"/>
      <c r="E60" s="26"/>
    </row>
    <row r="61" spans="2:5" s="27" customFormat="1" x14ac:dyDescent="0.25">
      <c r="B61" s="26"/>
      <c r="C61" s="26"/>
      <c r="E61" s="26"/>
    </row>
    <row r="62" spans="2:5" s="27" customFormat="1" x14ac:dyDescent="0.25">
      <c r="B62" s="26"/>
      <c r="C62" s="26"/>
      <c r="E62" s="26"/>
    </row>
    <row r="63" spans="2:5" s="27" customFormat="1" x14ac:dyDescent="0.25">
      <c r="B63" s="26"/>
      <c r="C63" s="26"/>
      <c r="E63" s="26"/>
    </row>
    <row r="64" spans="2:5" s="27" customFormat="1" x14ac:dyDescent="0.25">
      <c r="B64" s="26"/>
      <c r="C64" s="26"/>
      <c r="E64" s="26"/>
    </row>
    <row r="65" spans="2:5" s="27" customFormat="1" x14ac:dyDescent="0.25">
      <c r="B65" s="26"/>
      <c r="C65" s="26"/>
      <c r="E65" s="26"/>
    </row>
    <row r="66" spans="2:5" s="27" customFormat="1" x14ac:dyDescent="0.25">
      <c r="B66" s="26"/>
      <c r="C66" s="26"/>
      <c r="E66" s="26"/>
    </row>
    <row r="67" spans="2:5" s="27" customFormat="1" x14ac:dyDescent="0.25">
      <c r="B67" s="26"/>
      <c r="C67" s="26"/>
      <c r="E67" s="26"/>
    </row>
    <row r="68" spans="2:5" s="27" customFormat="1" x14ac:dyDescent="0.25">
      <c r="B68" s="26"/>
      <c r="C68" s="26"/>
      <c r="E68" s="26"/>
    </row>
    <row r="69" spans="2:5" s="27" customFormat="1" x14ac:dyDescent="0.25">
      <c r="B69" s="26"/>
      <c r="C69" s="26"/>
      <c r="E69" s="26"/>
    </row>
    <row r="70" spans="2:5" s="27" customFormat="1" x14ac:dyDescent="0.25">
      <c r="B70" s="26"/>
      <c r="C70" s="26"/>
      <c r="E70" s="26"/>
    </row>
    <row r="71" spans="2:5" s="27" customFormat="1" x14ac:dyDescent="0.25">
      <c r="B71" s="26"/>
      <c r="C71" s="26"/>
      <c r="E71" s="26"/>
    </row>
    <row r="72" spans="2:5" s="27" customFormat="1" x14ac:dyDescent="0.25">
      <c r="B72" s="26"/>
      <c r="C72" s="26"/>
      <c r="E72" s="26"/>
    </row>
    <row r="73" spans="2:5" s="27" customFormat="1" x14ac:dyDescent="0.25">
      <c r="B73" s="26"/>
      <c r="C73" s="26"/>
      <c r="E73" s="26"/>
    </row>
    <row r="74" spans="2:5" s="27" customFormat="1" x14ac:dyDescent="0.25">
      <c r="B74" s="26"/>
      <c r="C74" s="26"/>
      <c r="E74" s="26"/>
    </row>
    <row r="75" spans="2:5" s="27" customFormat="1" x14ac:dyDescent="0.25">
      <c r="B75" s="26"/>
      <c r="C75" s="26"/>
      <c r="E75" s="26"/>
    </row>
    <row r="76" spans="2:5" s="27" customFormat="1" x14ac:dyDescent="0.25">
      <c r="B76" s="26"/>
      <c r="C76" s="26"/>
      <c r="E76" s="26"/>
    </row>
    <row r="77" spans="2:5" s="27" customFormat="1" x14ac:dyDescent="0.25">
      <c r="B77" s="26"/>
      <c r="C77" s="26"/>
      <c r="E77" s="26"/>
    </row>
    <row r="78" spans="2:5" s="27" customFormat="1" x14ac:dyDescent="0.25">
      <c r="B78" s="26"/>
      <c r="C78" s="26"/>
      <c r="E78" s="26"/>
    </row>
    <row r="79" spans="2:5" s="27" customFormat="1" x14ac:dyDescent="0.25">
      <c r="B79" s="26"/>
      <c r="C79" s="26"/>
      <c r="E79" s="26"/>
    </row>
    <row r="80" spans="2:5" s="27" customFormat="1" x14ac:dyDescent="0.25">
      <c r="B80" s="26"/>
      <c r="C80" s="26"/>
      <c r="E80" s="26"/>
    </row>
    <row r="81" spans="2:5" s="27" customFormat="1" x14ac:dyDescent="0.25">
      <c r="B81" s="26"/>
      <c r="C81" s="26"/>
      <c r="E81" s="26"/>
    </row>
    <row r="82" spans="2:5" s="27" customFormat="1" x14ac:dyDescent="0.25">
      <c r="B82" s="26"/>
      <c r="C82" s="26"/>
      <c r="E82" s="26"/>
    </row>
    <row r="83" spans="2:5" s="27" customFormat="1" x14ac:dyDescent="0.25">
      <c r="B83" s="26"/>
      <c r="C83" s="26"/>
      <c r="E83" s="26"/>
    </row>
    <row r="84" spans="2:5" s="27" customFormat="1" x14ac:dyDescent="0.25">
      <c r="B84" s="26"/>
      <c r="C84" s="26"/>
      <c r="E84" s="26"/>
    </row>
    <row r="85" spans="2:5" s="27" customFormat="1" x14ac:dyDescent="0.25">
      <c r="B85" s="26"/>
      <c r="C85" s="26"/>
      <c r="E85" s="26"/>
    </row>
    <row r="86" spans="2:5" s="27" customFormat="1" x14ac:dyDescent="0.25">
      <c r="B86" s="26"/>
      <c r="C86" s="26"/>
      <c r="E86" s="26"/>
    </row>
    <row r="87" spans="2:5" s="27" customFormat="1" x14ac:dyDescent="0.25">
      <c r="B87" s="26"/>
      <c r="C87" s="26"/>
      <c r="E87" s="26"/>
    </row>
    <row r="88" spans="2:5" s="27" customFormat="1" x14ac:dyDescent="0.25">
      <c r="B88" s="26"/>
      <c r="C88" s="26"/>
      <c r="E88" s="26"/>
    </row>
    <row r="89" spans="2:5" s="27" customFormat="1" x14ac:dyDescent="0.25">
      <c r="B89" s="26"/>
      <c r="C89" s="26"/>
      <c r="E89" s="26"/>
    </row>
    <row r="90" spans="2:5" s="27" customFormat="1" x14ac:dyDescent="0.25">
      <c r="B90" s="26"/>
      <c r="C90" s="26"/>
      <c r="E90" s="26"/>
    </row>
    <row r="91" spans="2:5" s="27" customFormat="1" x14ac:dyDescent="0.25">
      <c r="B91" s="26"/>
      <c r="C91" s="26"/>
      <c r="E91" s="26"/>
    </row>
    <row r="92" spans="2:5" s="27" customFormat="1" x14ac:dyDescent="0.25">
      <c r="B92" s="26"/>
      <c r="C92" s="26"/>
      <c r="E92" s="26"/>
    </row>
    <row r="93" spans="2:5" s="27" customFormat="1" x14ac:dyDescent="0.25">
      <c r="B93" s="26"/>
      <c r="C93" s="26"/>
      <c r="E93" s="26"/>
    </row>
    <row r="94" spans="2:5" s="27" customFormat="1" x14ac:dyDescent="0.25">
      <c r="B94" s="26"/>
      <c r="C94" s="26"/>
      <c r="E94" s="26"/>
    </row>
    <row r="95" spans="2:5" s="27" customFormat="1" x14ac:dyDescent="0.25">
      <c r="B95" s="26"/>
      <c r="C95" s="26"/>
      <c r="E95" s="26"/>
    </row>
    <row r="96" spans="2:5" s="27" customFormat="1" x14ac:dyDescent="0.25">
      <c r="B96" s="26"/>
      <c r="C96" s="26"/>
      <c r="E96" s="26"/>
    </row>
    <row r="97" spans="2:5" s="27" customFormat="1" x14ac:dyDescent="0.25">
      <c r="B97" s="26"/>
      <c r="C97" s="26"/>
      <c r="E97" s="26"/>
    </row>
    <row r="98" spans="2:5" s="27" customFormat="1" x14ac:dyDescent="0.25">
      <c r="B98" s="26"/>
      <c r="C98" s="26"/>
      <c r="E98" s="26"/>
    </row>
    <row r="99" spans="2:5" s="27" customFormat="1" x14ac:dyDescent="0.25">
      <c r="B99" s="26"/>
      <c r="C99" s="26"/>
      <c r="E99" s="26"/>
    </row>
    <row r="100" spans="2:5" s="27" customFormat="1" x14ac:dyDescent="0.25">
      <c r="B100" s="26"/>
      <c r="C100" s="26"/>
      <c r="E100" s="26"/>
    </row>
    <row r="101" spans="2:5" s="27" customFormat="1" x14ac:dyDescent="0.25">
      <c r="B101" s="26"/>
      <c r="C101" s="26"/>
      <c r="E101" s="26"/>
    </row>
    <row r="102" spans="2:5" s="27" customFormat="1" x14ac:dyDescent="0.25">
      <c r="B102" s="26"/>
      <c r="C102" s="26"/>
      <c r="E102" s="26"/>
    </row>
    <row r="103" spans="2:5" s="27" customFormat="1" x14ac:dyDescent="0.25">
      <c r="B103" s="26"/>
      <c r="C103" s="26"/>
      <c r="E103" s="26"/>
    </row>
    <row r="104" spans="2:5" s="27" customFormat="1" x14ac:dyDescent="0.25">
      <c r="B104" s="26"/>
      <c r="C104" s="26"/>
      <c r="E104" s="26"/>
    </row>
    <row r="105" spans="2:5" s="27" customFormat="1" x14ac:dyDescent="0.25">
      <c r="B105" s="26"/>
      <c r="C105" s="26"/>
      <c r="E105" s="26"/>
    </row>
    <row r="106" spans="2:5" s="27" customFormat="1" x14ac:dyDescent="0.25">
      <c r="B106" s="26"/>
      <c r="C106" s="26"/>
      <c r="E106" s="26"/>
    </row>
    <row r="107" spans="2:5" s="27" customFormat="1" x14ac:dyDescent="0.25">
      <c r="B107" s="26"/>
      <c r="C107" s="26"/>
      <c r="E107" s="26"/>
    </row>
    <row r="108" spans="2:5" s="27" customFormat="1" x14ac:dyDescent="0.25">
      <c r="B108" s="26"/>
      <c r="C108" s="26"/>
      <c r="E108" s="26"/>
    </row>
    <row r="109" spans="2:5" s="27" customFormat="1" x14ac:dyDescent="0.25">
      <c r="B109" s="26"/>
      <c r="C109" s="26"/>
      <c r="E109" s="26"/>
    </row>
    <row r="110" spans="2:5" s="27" customFormat="1" x14ac:dyDescent="0.25">
      <c r="B110" s="26"/>
      <c r="C110" s="26"/>
      <c r="E110" s="26"/>
    </row>
    <row r="111" spans="2:5" s="27" customFormat="1" x14ac:dyDescent="0.25">
      <c r="B111" s="26"/>
      <c r="C111" s="26"/>
      <c r="E111" s="26"/>
    </row>
    <row r="112" spans="2:5" s="27" customFormat="1" x14ac:dyDescent="0.25">
      <c r="B112" s="26"/>
      <c r="C112" s="26"/>
      <c r="E112" s="26"/>
    </row>
    <row r="113" spans="2:5" s="27" customFormat="1" x14ac:dyDescent="0.25">
      <c r="B113" s="26"/>
      <c r="C113" s="26"/>
      <c r="E113" s="26"/>
    </row>
    <row r="114" spans="2:5" s="27" customFormat="1" x14ac:dyDescent="0.25">
      <c r="B114" s="26"/>
      <c r="C114" s="26"/>
      <c r="E114" s="26"/>
    </row>
    <row r="115" spans="2:5" s="27" customFormat="1" x14ac:dyDescent="0.25">
      <c r="B115" s="26"/>
      <c r="C115" s="26"/>
      <c r="E115" s="26"/>
    </row>
    <row r="116" spans="2:5" s="27" customFormat="1" x14ac:dyDescent="0.25">
      <c r="B116" s="26"/>
      <c r="C116" s="26"/>
      <c r="E116" s="26"/>
    </row>
    <row r="117" spans="2:5" s="27" customFormat="1" x14ac:dyDescent="0.25">
      <c r="B117" s="26"/>
      <c r="C117" s="26"/>
      <c r="E117" s="26"/>
    </row>
    <row r="118" spans="2:5" s="27" customFormat="1" x14ac:dyDescent="0.25">
      <c r="B118" s="26"/>
      <c r="C118" s="26"/>
      <c r="E118" s="26"/>
    </row>
    <row r="119" spans="2:5" s="27" customFormat="1" x14ac:dyDescent="0.25">
      <c r="B119" s="26"/>
      <c r="C119" s="26"/>
      <c r="E119" s="26"/>
    </row>
    <row r="120" spans="2:5" s="27" customFormat="1" x14ac:dyDescent="0.25">
      <c r="B120" s="26"/>
      <c r="C120" s="26"/>
      <c r="E120" s="26"/>
    </row>
    <row r="121" spans="2:5" s="27" customFormat="1" x14ac:dyDescent="0.25">
      <c r="B121" s="26"/>
      <c r="C121" s="26"/>
      <c r="E121" s="26"/>
    </row>
    <row r="122" spans="2:5" s="27" customFormat="1" x14ac:dyDescent="0.25">
      <c r="B122" s="26"/>
      <c r="C122" s="26"/>
      <c r="E122" s="26"/>
    </row>
    <row r="123" spans="2:5" s="27" customFormat="1" x14ac:dyDescent="0.25">
      <c r="B123" s="26"/>
      <c r="C123" s="26"/>
      <c r="E123" s="26"/>
    </row>
    <row r="124" spans="2:5" s="27" customFormat="1" x14ac:dyDescent="0.25">
      <c r="B124" s="26"/>
      <c r="C124" s="26"/>
      <c r="E124" s="26"/>
    </row>
    <row r="125" spans="2:5" s="27" customFormat="1" x14ac:dyDescent="0.25">
      <c r="B125" s="26"/>
      <c r="C125" s="26"/>
      <c r="E125" s="26"/>
    </row>
    <row r="126" spans="2:5" s="27" customFormat="1" x14ac:dyDescent="0.25">
      <c r="B126" s="26"/>
      <c r="C126" s="26"/>
      <c r="E126" s="26"/>
    </row>
    <row r="127" spans="2:5" s="27" customFormat="1" x14ac:dyDescent="0.25">
      <c r="B127" s="26"/>
      <c r="C127" s="26"/>
      <c r="E127" s="26"/>
    </row>
    <row r="128" spans="2:5" s="27" customFormat="1" x14ac:dyDescent="0.25">
      <c r="B128" s="26"/>
      <c r="C128" s="26"/>
      <c r="E128" s="26"/>
    </row>
    <row r="129" spans="2:5" s="27" customFormat="1" x14ac:dyDescent="0.25">
      <c r="B129" s="26"/>
      <c r="C129" s="26"/>
      <c r="E129" s="26"/>
    </row>
    <row r="130" spans="2:5" s="27" customFormat="1" x14ac:dyDescent="0.25">
      <c r="B130" s="26"/>
      <c r="C130" s="26"/>
      <c r="E130" s="26"/>
    </row>
    <row r="131" spans="2:5" s="27" customFormat="1" x14ac:dyDescent="0.25">
      <c r="B131" s="26"/>
      <c r="C131" s="26"/>
      <c r="E131" s="26"/>
    </row>
    <row r="132" spans="2:5" s="27" customFormat="1" x14ac:dyDescent="0.25">
      <c r="B132" s="26"/>
      <c r="C132" s="26"/>
      <c r="E132" s="26"/>
    </row>
    <row r="133" spans="2:5" s="27" customFormat="1" x14ac:dyDescent="0.25">
      <c r="B133" s="26"/>
      <c r="C133" s="26"/>
      <c r="E133" s="26"/>
    </row>
    <row r="134" spans="2:5" s="27" customFormat="1" x14ac:dyDescent="0.25">
      <c r="B134" s="26"/>
      <c r="C134" s="26"/>
      <c r="E134" s="26"/>
    </row>
    <row r="135" spans="2:5" s="27" customFormat="1" x14ac:dyDescent="0.25">
      <c r="B135" s="26"/>
      <c r="C135" s="26"/>
      <c r="E135" s="26"/>
    </row>
    <row r="136" spans="2:5" s="27" customFormat="1" x14ac:dyDescent="0.25">
      <c r="B136" s="26"/>
      <c r="C136" s="26"/>
      <c r="E136" s="26"/>
    </row>
    <row r="137" spans="2:5" s="27" customFormat="1" x14ac:dyDescent="0.25">
      <c r="B137" s="26"/>
      <c r="C137" s="26"/>
      <c r="E137" s="26"/>
    </row>
    <row r="138" spans="2:5" s="27" customFormat="1" x14ac:dyDescent="0.25">
      <c r="B138" s="26"/>
      <c r="C138" s="26"/>
      <c r="E138" s="26"/>
    </row>
    <row r="139" spans="2:5" s="27" customFormat="1" x14ac:dyDescent="0.25">
      <c r="B139" s="26"/>
      <c r="C139" s="26"/>
      <c r="E139" s="26"/>
    </row>
    <row r="140" spans="2:5" s="27" customFormat="1" x14ac:dyDescent="0.25">
      <c r="B140" s="26"/>
      <c r="C140" s="26"/>
      <c r="E140" s="26"/>
    </row>
    <row r="141" spans="2:5" s="27" customFormat="1" x14ac:dyDescent="0.25">
      <c r="B141" s="26"/>
      <c r="C141" s="26"/>
      <c r="E141" s="26"/>
    </row>
    <row r="142" spans="2:5" s="27" customFormat="1" x14ac:dyDescent="0.25">
      <c r="B142" s="26"/>
      <c r="C142" s="26"/>
      <c r="E142" s="26"/>
    </row>
    <row r="143" spans="2:5" s="27" customFormat="1" x14ac:dyDescent="0.25">
      <c r="B143" s="26"/>
      <c r="C143" s="26"/>
      <c r="E143" s="26"/>
    </row>
    <row r="144" spans="2:5" s="27" customFormat="1" x14ac:dyDescent="0.25">
      <c r="B144" s="26"/>
      <c r="C144" s="26"/>
      <c r="E144" s="26"/>
    </row>
    <row r="145" spans="2:5" s="27" customFormat="1" x14ac:dyDescent="0.25">
      <c r="B145" s="26"/>
      <c r="C145" s="26"/>
      <c r="E145" s="26"/>
    </row>
    <row r="146" spans="2:5" s="27" customFormat="1" x14ac:dyDescent="0.25">
      <c r="B146" s="26"/>
      <c r="C146" s="26"/>
      <c r="E146" s="26"/>
    </row>
    <row r="147" spans="2:5" s="27" customFormat="1" x14ac:dyDescent="0.25">
      <c r="B147" s="26"/>
      <c r="C147" s="26"/>
      <c r="E147" s="26"/>
    </row>
    <row r="148" spans="2:5" s="27" customFormat="1" x14ac:dyDescent="0.25">
      <c r="B148" s="26"/>
      <c r="C148" s="26"/>
      <c r="E148" s="26"/>
    </row>
    <row r="149" spans="2:5" s="27" customFormat="1" x14ac:dyDescent="0.25">
      <c r="B149" s="26"/>
      <c r="C149" s="26"/>
      <c r="E149" s="26"/>
    </row>
    <row r="150" spans="2:5" s="27" customFormat="1" x14ac:dyDescent="0.25">
      <c r="B150" s="26"/>
      <c r="C150" s="26"/>
      <c r="E150" s="26"/>
    </row>
    <row r="151" spans="2:5" s="27" customFormat="1" x14ac:dyDescent="0.25">
      <c r="B151" s="26"/>
      <c r="C151" s="26"/>
      <c r="E151" s="26"/>
    </row>
    <row r="152" spans="2:5" s="27" customFormat="1" x14ac:dyDescent="0.25">
      <c r="B152" s="26"/>
      <c r="C152" s="26"/>
      <c r="E152" s="26"/>
    </row>
    <row r="153" spans="2:5" s="27" customFormat="1" x14ac:dyDescent="0.25">
      <c r="B153" s="26"/>
      <c r="C153" s="26"/>
      <c r="E153" s="26"/>
    </row>
    <row r="154" spans="2:5" s="27" customFormat="1" x14ac:dyDescent="0.25">
      <c r="B154" s="26"/>
      <c r="C154" s="26"/>
      <c r="E154" s="26"/>
    </row>
    <row r="155" spans="2:5" s="27" customFormat="1" x14ac:dyDescent="0.25">
      <c r="B155" s="26"/>
      <c r="C155" s="26"/>
      <c r="E155" s="26"/>
    </row>
    <row r="156" spans="2:5" s="27" customFormat="1" x14ac:dyDescent="0.25">
      <c r="B156" s="26"/>
      <c r="C156" s="26"/>
      <c r="E156" s="26"/>
    </row>
    <row r="157" spans="2:5" s="27" customFormat="1" x14ac:dyDescent="0.25">
      <c r="B157" s="26"/>
      <c r="C157" s="26"/>
      <c r="E157" s="26"/>
    </row>
    <row r="158" spans="2:5" s="27" customFormat="1" x14ac:dyDescent="0.25">
      <c r="B158" s="26"/>
      <c r="C158" s="26"/>
      <c r="E158" s="26"/>
    </row>
  </sheetData>
  <mergeCells count="1">
    <mergeCell ref="A1:G3"/>
  </mergeCells>
  <printOptions horizontalCentered="1"/>
  <pageMargins left="0.2" right="0.25" top="0.25" bottom="0.5" header="0.5" footer="0.25"/>
  <pageSetup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pc="http://schemas.microsoft.com/office/infopath/2007/PartnerControls" xmlns:xsi="http://www.w3.org/2001/XMLSchema-instance">
  <documentManagement>
    <TemplateUrl xmlns="http://schemas.microsoft.com/sharepoint/v3" xsi:nil="true"/>
    <PrimaryUser xmlns="D2585861-ABFC-4EB5-AB77-6DC9F08F4024">
      <UserInfo>
        <DisplayName>Pierre, Brenda A.</DisplayName>
        <AccountId>131</AccountId>
        <AccountType/>
      </UserInfo>
    </PrimaryUser>
    <SecondaryUser xmlns="D2585861-ABFC-4EB5-AB77-6DC9F08F4024">
      <UserInfo>
        <DisplayName>Hernandez, Mary L.</DisplayName>
        <AccountId>132</AccountId>
        <AccountType/>
      </UserInfo>
    </SecondaryUser>
    <Status xmlns="D2585861-ABFC-4EB5-AB77-6DC9F08F4024">Active</Status>
    <FilePurpose xmlns="D2585861-ABFC-4EB5-AB77-6DC9F08F4024">To determine whether a project meets the regulatory income limits and IP affordability and need for subsidy requirements.</FilePurpose>
    <xd_ProgID xmlns="http://schemas.microsoft.com/sharepoint/v3" xsi:nil="true"/>
    <HistoricalLocation xmlns="D2585861-ABFC-4EB5-AB77-6DC9F08F4024">G:\Administration\Forms and Templates\Templates</HistoricalLocation>
    <InherentRisk xmlns="D2585861-ABFC-4EB5-AB77-6DC9F08F4024">Low</InherentRisk>
    <f098486c02fd4eb2a84a04d62119d700 xmlns="d2585861-abfc-4eb5-ab77-6dc9f08f4024">
      <Terms xmlns="http://schemas.microsoft.com/office/infopath/2007/PartnerControls">
        <TermInfo xmlns="http://schemas.microsoft.com/office/infopath/2007/PartnerControls">
          <TermName xmlns="http://schemas.microsoft.com/office/infopath/2007/PartnerControls">Housing ＆ Community Investment</TermName>
          <TermId xmlns="http://schemas.microsoft.com/office/infopath/2007/PartnerControls">c3075cbb-369e-4cde-9f28-cfa729269936</TermId>
        </TermInfo>
      </Terms>
    </f098486c02fd4eb2a84a04d62119d700>
    <TaxCatchAll xmlns="654c71e1-2a78-479c-81d9-353f67275365">
      <Value>13</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ListFieldsContentType" ma:contentTypeID="0x010100A3177CFAEB074874A3F4E8B19C0B15750046E9039F94E0B540BA877D8CC8EABD7E" ma:contentTypeVersion="0" ma:contentTypeDescription="" ma:contentTypeScope="" ma:versionID="aa98a2f0b7da6d77717bbd3577329f5a">
  <xsd:schema xmlns:xsd="http://www.w3.org/2001/XMLSchema" xmlns:xs="http://www.w3.org/2001/XMLSchema" xmlns:p="http://schemas.microsoft.com/office/2006/metadata/properties" xmlns:ns1="http://schemas.microsoft.com/sharepoint/v3" xmlns:ns2="D2585861-ABFC-4EB5-AB77-6DC9F08F4024" xmlns:ns3="d2585861-abfc-4eb5-ab77-6dc9f08f4024" xmlns:ns4="654c71e1-2a78-479c-81d9-353f67275365" targetNamespace="http://schemas.microsoft.com/office/2006/metadata/properties" ma:root="true" ma:fieldsID="f17d1afa33481ddc59b45aa821f74265" ns1:_="" ns2:_="" ns3:_="" ns4:_="">
    <xsd:import namespace="http://schemas.microsoft.com/sharepoint/v3"/>
    <xsd:import namespace="D2585861-ABFC-4EB5-AB77-6DC9F08F4024"/>
    <xsd:import namespace="d2585861-abfc-4eb5-ab77-6dc9f08f4024"/>
    <xsd:import namespace="654c71e1-2a78-479c-81d9-353f67275365"/>
    <xsd:element name="properties">
      <xsd:complexType>
        <xsd:sequence>
          <xsd:element name="documentManagement">
            <xsd:complexType>
              <xsd:all>
                <xsd:element ref="ns1:TemplateUrl" minOccurs="0"/>
                <xsd:element ref="ns1:xd_ProgID" minOccurs="0"/>
                <xsd:element ref="ns1:xd_Signature" minOccurs="0"/>
                <xsd:element ref="ns2:PrimaryUser"/>
                <xsd:element ref="ns2:SecondaryUser"/>
                <xsd:element ref="ns2:FilePurpose"/>
                <xsd:element ref="ns2:HistoricalLocation"/>
                <xsd:element ref="ns2:InherentRisk"/>
                <xsd:element ref="ns2:Status"/>
                <xsd:element ref="ns3:f098486c02fd4eb2a84a04d62119d700"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Template Link" ma:hidden="true" ma:internalName="TemplateUrl">
      <xsd:simpleType>
        <xsd:restriction base="dms:Text"/>
      </xsd:simpleType>
    </xsd:element>
    <xsd:element name="xd_ProgID" ma:index="2" nillable="true" ma:displayName="HTML File Link" ma:hidden="true" ma:internalName="xd_ProgID">
      <xsd:simpleType>
        <xsd:restriction base="dms:Text"/>
      </xsd:simpleType>
    </xsd:element>
    <xsd:element name="xd_Signature" ma:index="3" nillable="true" ma:displayName="Is Signed"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85861-ABFC-4EB5-AB77-6DC9F08F4024" elementFormDefault="qualified">
    <xsd:import namespace="http://schemas.microsoft.com/office/2006/documentManagement/types"/>
    <xsd:import namespace="http://schemas.microsoft.com/office/infopath/2007/PartnerControls"/>
    <xsd:element name="PrimaryUser" ma:index="6" ma:displayName="Primary User" ma:list="UserInfo" ma:internalName="PrimaryUs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econdaryUser" ma:index="7" ma:displayName="Secondary User" ma:list="UserInfo" ma:internalName="SecondaryUs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FilePurpose" ma:index="8" ma:displayName="File Purpose" ma:internalName="FilePurpose">
      <xsd:simpleType>
        <xsd:restriction base="dms:Note">
          <xsd:maxLength value="255"/>
        </xsd:restriction>
      </xsd:simpleType>
    </xsd:element>
    <xsd:element name="HistoricalLocation" ma:index="9" ma:displayName="Historical Location" ma:internalName="HistoricalLocation">
      <xsd:simpleType>
        <xsd:restriction base="dms:Text"/>
      </xsd:simpleType>
    </xsd:element>
    <xsd:element name="InherentRisk" ma:index="10" ma:displayName="Inherent Risk" ma:format="Dropdown" ma:internalName="InherentRisk">
      <xsd:simpleType>
        <xsd:restriction base="dms:Choice">
          <xsd:enumeration value="High"/>
          <xsd:enumeration value="Medium"/>
          <xsd:enumeration value="Low"/>
        </xsd:restriction>
      </xsd:simpleType>
    </xsd:element>
    <xsd:element name="Status" ma:index="11" ma:displayName="Status" ma:format="Dropdown" ma:internalName="Status">
      <xsd:simpleType>
        <xsd:restriction base="dms:Choice">
          <xsd:enumeration value="Active"/>
          <xsd:enumeration value="Inactive"/>
        </xsd:restriction>
      </xsd:simpleType>
    </xsd:element>
  </xsd:schema>
  <xsd:schema xmlns:xsd="http://www.w3.org/2001/XMLSchema" xmlns:xs="http://www.w3.org/2001/XMLSchema" xmlns:dms="http://schemas.microsoft.com/office/2006/documentManagement/types" xmlns:pc="http://schemas.microsoft.com/office/infopath/2007/PartnerControls" targetNamespace="d2585861-abfc-4eb5-ab77-6dc9f08f4024" elementFormDefault="qualified">
    <xsd:import namespace="http://schemas.microsoft.com/office/2006/documentManagement/types"/>
    <xsd:import namespace="http://schemas.microsoft.com/office/infopath/2007/PartnerControls"/>
    <xsd:element name="f098486c02fd4eb2a84a04d62119d700" ma:index="13" ma:taxonomy="true" ma:internalName="f098486c02fd4eb2a84a04d62119d700" ma:taxonomyFieldName="Department" ma:displayName="Department" ma:default="" ma:fieldId="{f098486c-02fd-4eb2-a84a-04d62119d700}" ma:sspId="a5ba224c-9222-4f46-90f3-ae681b2280a6" ma:termSetId="8ed8c9ea-7052-4c1d-a4d7-b9c10bffea6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54c71e1-2a78-479c-81d9-353f6727536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e6a9558-5f6e-40f4-9e1a-5480a5004429}" ma:internalName="TaxCatchAll" ma:showField="CatchAllData" ma:web="dc86885e-6ec2-4637-9674-d5b1bc1cc3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Process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F8C0B3-C772-4331-BF8D-2470A555725E}">
  <ds:schemaRefs>
    <ds:schemaRef ds:uri="http://purl.org/dc/elements/1.1/"/>
    <ds:schemaRef ds:uri="http://purl.org/dc/terms/"/>
    <ds:schemaRef ds:uri="http://schemas.microsoft.com/office/2006/documentManagement/types"/>
    <ds:schemaRef ds:uri="http://purl.org/dc/dcmitype/"/>
    <ds:schemaRef ds:uri="d2585861-abfc-4eb5-ab77-6dc9f08f4024"/>
    <ds:schemaRef ds:uri="http://schemas.microsoft.com/sharepoint/v3"/>
    <ds:schemaRef ds:uri="http://www.w3.org/XML/1998/namespace"/>
    <ds:schemaRef ds:uri="654c71e1-2a78-479c-81d9-353f67275365"/>
    <ds:schemaRef ds:uri="http://schemas.microsoft.com/office/infopath/2007/PartnerControls"/>
    <ds:schemaRef ds:uri="http://schemas.openxmlformats.org/package/2006/metadata/core-properties"/>
    <ds:schemaRef ds:uri="D2585861-ABFC-4EB5-AB77-6DC9F08F4024"/>
    <ds:schemaRef ds:uri="http://schemas.microsoft.com/office/2006/metadata/properties"/>
  </ds:schemaRefs>
</ds:datastoreItem>
</file>

<file path=customXml/itemProps2.xml><?xml version="1.0" encoding="utf-8"?>
<ds:datastoreItem xmlns:ds="http://schemas.openxmlformats.org/officeDocument/2006/customXml" ds:itemID="{E7271E40-7174-4757-AB39-457A2BEBFA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585861-ABFC-4EB5-AB77-6DC9F08F4024"/>
    <ds:schemaRef ds:uri="d2585861-abfc-4eb5-ab77-6dc9f08f4024"/>
    <ds:schemaRef ds:uri="654c71e1-2a78-479c-81d9-353f67275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51</vt:i4>
      </vt:variant>
    </vt:vector>
  </HeadingPairs>
  <TitlesOfParts>
    <vt:vector size="59" baseType="lpstr">
      <vt:lpstr>CoverPage</vt:lpstr>
      <vt:lpstr>Instructions</vt:lpstr>
      <vt:lpstr>GeneralInformation</vt:lpstr>
      <vt:lpstr>IncomeCalculation</vt:lpstr>
      <vt:lpstr>AHP_ AffordabilityAnalysis</vt:lpstr>
      <vt:lpstr>Definitions</vt:lpstr>
      <vt:lpstr>Variables</vt:lpstr>
      <vt:lpstr>ChangeControls</vt:lpstr>
      <vt:lpstr>Affordability_Rate</vt:lpstr>
      <vt:lpstr>Affordability_Result</vt:lpstr>
      <vt:lpstr>AHP</vt:lpstr>
      <vt:lpstr>Approval_Year</vt:lpstr>
      <vt:lpstr>ARP</vt:lpstr>
      <vt:lpstr>AssetIncomeSubTotal</vt:lpstr>
      <vt:lpstr>BorrowerSubTotal</vt:lpstr>
      <vt:lpstr>CoborrowerSubTotal</vt:lpstr>
      <vt:lpstr>DRP</vt:lpstr>
      <vt:lpstr>FHLBank_Member_Institution</vt:lpstr>
      <vt:lpstr>Homebuyer_Borrower_Name</vt:lpstr>
      <vt:lpstr>Homebuyer_Co_Borrower_Name</vt:lpstr>
      <vt:lpstr>Household_Size</vt:lpstr>
      <vt:lpstr>Income_Adjustment_Chart</vt:lpstr>
      <vt:lpstr>Income_from_Assets_Valued_at_over__5_000</vt:lpstr>
      <vt:lpstr>Income_Multipliers</vt:lpstr>
      <vt:lpstr>Income_Types</vt:lpstr>
      <vt:lpstr>IncomeFactors</vt:lpstr>
      <vt:lpstr>Irregular_Income_Types</vt:lpstr>
      <vt:lpstr>IsAffordable</vt:lpstr>
      <vt:lpstr>Max_Interest_Rate</vt:lpstr>
      <vt:lpstr>Median_Income_for_County</vt:lpstr>
      <vt:lpstr>Monthly_Taxes___Insurance</vt:lpstr>
      <vt:lpstr>Mortgage_Amount</vt:lpstr>
      <vt:lpstr>Mortgage_Rate</vt:lpstr>
      <vt:lpstr>Mortgage_Term_Amortization</vt:lpstr>
      <vt:lpstr>Need_for_SubsidyRate</vt:lpstr>
      <vt:lpstr>No</vt:lpstr>
      <vt:lpstr>Not_affordable</vt:lpstr>
      <vt:lpstr>Passbook_Rate</vt:lpstr>
      <vt:lpstr>Periodic_Payment_Types</vt:lpstr>
      <vt:lpstr>PeriodicPmtSubTotal</vt:lpstr>
      <vt:lpstr>'AHP_ AffordabilityAnalysis'!Print_Area</vt:lpstr>
      <vt:lpstr>ChangeControls!Print_Area</vt:lpstr>
      <vt:lpstr>CoverPage!Print_Area</vt:lpstr>
      <vt:lpstr>Definitions!Print_Area</vt:lpstr>
      <vt:lpstr>GeneralInformation!Print_Area</vt:lpstr>
      <vt:lpstr>IncomeCalculation!Print_Area</vt:lpstr>
      <vt:lpstr>Instructions!Print_Area</vt:lpstr>
      <vt:lpstr>Variables!Print_Area</vt:lpstr>
      <vt:lpstr>ChangeControls!Print_Titles</vt:lpstr>
      <vt:lpstr>Program</vt:lpstr>
      <vt:lpstr>Program_Type</vt:lpstr>
      <vt:lpstr>Project_Number</vt:lpstr>
      <vt:lpstr>Property_Address</vt:lpstr>
      <vt:lpstr>Too_affordable</vt:lpstr>
      <vt:lpstr>Total_Household_Income</vt:lpstr>
      <vt:lpstr>Total_Housing_Expense</vt:lpstr>
      <vt:lpstr>WHP</vt:lpstr>
      <vt:lpstr>Year_Utilities_not_included_in_Hsg_Expense</vt:lpstr>
      <vt:lpstr>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itle>Ownership Project Income and Affordability Analysis</dc:title>
  <dc:creator>FHLBCIN\pierreba</dc:creator>
  <cp:lastModifiedBy>Conklin, Katharine E.</cp:lastModifiedBy>
  <cp:lastPrinted>2016-08-05T14:34:37Z</cp:lastPrinted>
  <dcterms:created xsi:type="dcterms:W3CDTF">2013-02-13T18:26:14Z</dcterms:created>
  <dcterms:modified xsi:type="dcterms:W3CDTF">2024-06-12T13:34:13Z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{15727DE6-F92D-4E46-ACB4-0E2C58B31A18}</vt:lpwstr>
  </property>
  <property fmtid="{D5CDD505-2E9C-101B-9397-08002B2CF9AE}" pid="3" name="ContentTypeId">
    <vt:lpwstr>0x010100A3177CFAEB074874A3F4E8B19C0B15750046E9039F94E0B540BA877D8CC8EABD7E</vt:lpwstr>
  </property>
  <property fmtid="{D5CDD505-2E9C-101B-9397-08002B2CF9AE}" pid="4" name="Department">
    <vt:lpwstr>13;#Housing ＆ Community Investment|c3075cbb-369e-4cde-9f28-cfa729269936</vt:lpwstr>
  </property>
</Properties>
</file>